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tsclient\G\Radek\Pracovní\Pracovni\Rozpočet 2025\"/>
    </mc:Choice>
  </mc:AlternateContent>
  <xr:revisionPtr revIDLastSave="0" documentId="13_ncr:1_{66405E3E-7000-4CA2-BBA7-84B1226CBD16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Rozpočet 2025" sheetId="7" r:id="rId1"/>
    <sheet name="PŘÍJMY 2025" sheetId="5" r:id="rId2"/>
    <sheet name="VÝDAJE 2025" sheetId="6" r:id="rId3"/>
    <sheet name="rozpis příjmů" sheetId="8" r:id="rId4"/>
    <sheet name=" rozpis výdajů" sheetId="9" r:id="rId5"/>
    <sheet name="rozpočet VHČ" sheetId="11" r:id="rId6"/>
    <sheet name="rozpočet sociálního fondu" sheetId="10" r:id="rId7"/>
    <sheet name="příloha - projekty 2025" sheetId="15" r:id="rId8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" l="1"/>
  <c r="F152" i="6" l="1"/>
  <c r="F70" i="5"/>
  <c r="D90" i="8"/>
  <c r="E11" i="11" l="1"/>
  <c r="D11" i="11"/>
  <c r="E171" i="6"/>
  <c r="D171" i="6"/>
  <c r="E170" i="6"/>
  <c r="D170" i="6"/>
  <c r="E169" i="6"/>
  <c r="D169" i="6"/>
  <c r="F44" i="6"/>
  <c r="F138" i="6"/>
  <c r="F79" i="6"/>
  <c r="F74" i="6"/>
  <c r="F73" i="6"/>
  <c r="F69" i="6"/>
  <c r="F68" i="6"/>
  <c r="F58" i="6"/>
  <c r="F59" i="6"/>
  <c r="F60" i="6"/>
  <c r="F62" i="6"/>
  <c r="F45" i="6"/>
  <c r="F40" i="6"/>
  <c r="F38" i="6"/>
  <c r="F37" i="6"/>
  <c r="F36" i="6"/>
  <c r="F35" i="6"/>
  <c r="F30" i="6"/>
  <c r="F29" i="6"/>
  <c r="F169" i="6" s="1"/>
  <c r="F25" i="6"/>
  <c r="F24" i="6"/>
  <c r="F23" i="6"/>
  <c r="F18" i="6"/>
  <c r="F17" i="6"/>
  <c r="F11" i="6"/>
  <c r="F23" i="5"/>
  <c r="F56" i="5"/>
  <c r="F53" i="5"/>
  <c r="F42" i="5"/>
  <c r="F39" i="5"/>
  <c r="F31" i="5"/>
  <c r="D248" i="9" l="1"/>
  <c r="E110" i="6" l="1"/>
  <c r="D110" i="6"/>
  <c r="E32" i="6"/>
  <c r="D32" i="6"/>
  <c r="F97" i="6"/>
  <c r="F96" i="6"/>
  <c r="E157" i="6"/>
  <c r="D157" i="6"/>
  <c r="F156" i="6"/>
  <c r="F157" i="6" s="1"/>
  <c r="F90" i="6"/>
  <c r="D197" i="9"/>
  <c r="F87" i="6"/>
  <c r="F83" i="6"/>
  <c r="F148" i="6"/>
  <c r="F149" i="6" s="1"/>
  <c r="E149" i="6"/>
  <c r="D149" i="6"/>
  <c r="F80" i="6"/>
  <c r="E80" i="6"/>
  <c r="D80" i="6"/>
  <c r="D171" i="9"/>
  <c r="F67" i="6"/>
  <c r="F66" i="6"/>
  <c r="E70" i="6"/>
  <c r="D70" i="6"/>
  <c r="E63" i="6"/>
  <c r="D63" i="6"/>
  <c r="F61" i="6"/>
  <c r="F57" i="6"/>
  <c r="F140" i="6"/>
  <c r="F139" i="6"/>
  <c r="F52" i="6"/>
  <c r="F51" i="6"/>
  <c r="F50" i="6"/>
  <c r="F49" i="6"/>
  <c r="D119" i="6"/>
  <c r="F128" i="6"/>
  <c r="F31" i="6"/>
  <c r="F171" i="6" s="1"/>
  <c r="F118" i="6"/>
  <c r="F114" i="6"/>
  <c r="F19" i="6"/>
  <c r="F110" i="6"/>
  <c r="F13" i="6"/>
  <c r="F12" i="6"/>
  <c r="E14" i="6"/>
  <c r="D14" i="6"/>
  <c r="D17" i="9"/>
  <c r="F18" i="5"/>
  <c r="F62" i="5"/>
  <c r="F45" i="5"/>
  <c r="F49" i="5"/>
  <c r="F22" i="5"/>
  <c r="F14" i="6" l="1"/>
  <c r="F64" i="5"/>
  <c r="D164" i="9" l="1"/>
  <c r="D100" i="9"/>
  <c r="D43" i="9"/>
  <c r="D59" i="9"/>
  <c r="D184" i="9"/>
  <c r="D178" i="9"/>
  <c r="F137" i="6"/>
  <c r="D74" i="8"/>
  <c r="D79" i="8"/>
  <c r="F123" i="6" l="1"/>
  <c r="F124" i="6" s="1"/>
  <c r="D54" i="9"/>
  <c r="F32" i="6"/>
  <c r="D30" i="9"/>
  <c r="D149" i="9"/>
  <c r="D125" i="9"/>
  <c r="F70" i="6" l="1"/>
  <c r="D83" i="9"/>
  <c r="F13" i="5" l="1"/>
  <c r="E64" i="5"/>
  <c r="D64" i="5"/>
  <c r="D7" i="7" l="1"/>
  <c r="E128" i="6" l="1"/>
  <c r="D128" i="6"/>
  <c r="E119" i="6"/>
  <c r="E58" i="5"/>
  <c r="E8" i="7" s="1"/>
  <c r="D58" i="5"/>
  <c r="D8" i="7" s="1"/>
  <c r="D10" i="10"/>
  <c r="F67" i="5"/>
  <c r="F9" i="7"/>
  <c r="F153" i="6"/>
  <c r="F134" i="6"/>
  <c r="F119" i="6"/>
  <c r="F115" i="6"/>
  <c r="F84" i="6"/>
  <c r="F53" i="6"/>
  <c r="D14" i="8"/>
  <c r="D25" i="8" s="1"/>
  <c r="D92" i="8" s="1"/>
  <c r="E174" i="6"/>
  <c r="E153" i="6"/>
  <c r="E145" i="6"/>
  <c r="E134" i="6"/>
  <c r="E124" i="6"/>
  <c r="E115" i="6"/>
  <c r="E84" i="6"/>
  <c r="E76" i="6"/>
  <c r="E46" i="6"/>
  <c r="E26" i="6"/>
  <c r="D174" i="6"/>
  <c r="D153" i="6"/>
  <c r="D145" i="6"/>
  <c r="D134" i="6"/>
  <c r="D124" i="6"/>
  <c r="D115" i="6"/>
  <c r="D84" i="6"/>
  <c r="D76" i="6"/>
  <c r="D46" i="6"/>
  <c r="E9" i="7"/>
  <c r="D9" i="7"/>
  <c r="F145" i="6"/>
  <c r="D14" i="10"/>
  <c r="F76" i="6"/>
  <c r="F38" i="5"/>
  <c r="F36" i="5"/>
  <c r="F14" i="5"/>
  <c r="D206" i="9"/>
  <c r="D208" i="9" s="1"/>
  <c r="D250" i="9" s="1"/>
  <c r="D76" i="5"/>
  <c r="D10" i="7" s="1"/>
  <c r="E76" i="5"/>
  <c r="E10" i="7" s="1"/>
  <c r="E7" i="7"/>
  <c r="D99" i="6"/>
  <c r="E20" i="6"/>
  <c r="D91" i="6"/>
  <c r="E91" i="6"/>
  <c r="D20" i="6"/>
  <c r="E141" i="6"/>
  <c r="D26" i="6"/>
  <c r="D54" i="6"/>
  <c r="E99" i="6"/>
  <c r="D41" i="6"/>
  <c r="D141" i="6"/>
  <c r="E41" i="6"/>
  <c r="E54" i="6"/>
  <c r="E26" i="7"/>
  <c r="D159" i="6" l="1"/>
  <c r="E159" i="6"/>
  <c r="E16" i="7" s="1"/>
  <c r="D101" i="6"/>
  <c r="E101" i="6"/>
  <c r="F63" i="6"/>
  <c r="F8" i="5"/>
  <c r="F7" i="7" s="1"/>
  <c r="F76" i="5"/>
  <c r="F10" i="7" s="1"/>
  <c r="F20" i="6"/>
  <c r="C11" i="11"/>
  <c r="D16" i="7"/>
  <c r="D11" i="7"/>
  <c r="F58" i="5"/>
  <c r="F8" i="7" s="1"/>
  <c r="E11" i="7"/>
  <c r="D78" i="5"/>
  <c r="D82" i="5" s="1"/>
  <c r="E78" i="5"/>
  <c r="E82" i="5" s="1"/>
  <c r="F99" i="6"/>
  <c r="F54" i="6"/>
  <c r="F41" i="6"/>
  <c r="F174" i="6"/>
  <c r="F46" i="6"/>
  <c r="F91" i="6"/>
  <c r="F26" i="6"/>
  <c r="F141" i="6"/>
  <c r="F159" i="6" s="1"/>
  <c r="F101" i="6" l="1"/>
  <c r="E161" i="6"/>
  <c r="E164" i="6" s="1"/>
  <c r="D161" i="6"/>
  <c r="D164" i="6" s="1"/>
  <c r="F11" i="7"/>
  <c r="F16" i="7"/>
  <c r="D15" i="7"/>
  <c r="D17" i="7" s="1"/>
  <c r="D20" i="7" s="1"/>
  <c r="D26" i="7" s="1"/>
  <c r="F78" i="5"/>
  <c r="F82" i="5" s="1"/>
  <c r="E15" i="7"/>
  <c r="E17" i="7" s="1"/>
  <c r="E20" i="7" s="1"/>
  <c r="F161" i="6" l="1"/>
  <c r="F164" i="6" s="1"/>
  <c r="F15" i="7"/>
  <c r="F17" i="7" s="1"/>
  <c r="F20" i="7" l="1"/>
  <c r="F26" i="7" l="1"/>
</calcChain>
</file>

<file path=xl/sharedStrings.xml><?xml version="1.0" encoding="utf-8"?>
<sst xmlns="http://schemas.openxmlformats.org/spreadsheetml/2006/main" count="1034" uniqueCount="447">
  <si>
    <t xml:space="preserve"> </t>
  </si>
  <si>
    <t>z toho</t>
  </si>
  <si>
    <t xml:space="preserve">Daňové  </t>
  </si>
  <si>
    <t>Nedaňové</t>
  </si>
  <si>
    <t>Kapitálové</t>
  </si>
  <si>
    <t xml:space="preserve">                           Příjmy celkem:</t>
  </si>
  <si>
    <t>II.</t>
  </si>
  <si>
    <t>Běžné výdaje</t>
  </si>
  <si>
    <t>Kapitálové výdaje</t>
  </si>
  <si>
    <t xml:space="preserve">                            Výdaje celkem </t>
  </si>
  <si>
    <t>III.</t>
  </si>
  <si>
    <t>SALDO: příjmů a výdajů</t>
  </si>
  <si>
    <t>IV.</t>
  </si>
  <si>
    <t>Financování celkem</t>
  </si>
  <si>
    <t>položka</t>
  </si>
  <si>
    <t>1. třída - daňové</t>
  </si>
  <si>
    <t>Daňové příjmy celkem</t>
  </si>
  <si>
    <t>§</t>
  </si>
  <si>
    <t>2. třída - nedaňové</t>
  </si>
  <si>
    <t>Nedaňové příjmy celkem</t>
  </si>
  <si>
    <t>3. třída - kapitálové</t>
  </si>
  <si>
    <t>Kapitálové příjmy celkem</t>
  </si>
  <si>
    <t>Dotace celkem</t>
  </si>
  <si>
    <t>Příjmy celkem:</t>
  </si>
  <si>
    <t>5. třída - běžné výdaje</t>
  </si>
  <si>
    <t>22 doprava</t>
  </si>
  <si>
    <t>37 ochrana životního prostředí</t>
  </si>
  <si>
    <t>63 Finanční operace</t>
  </si>
  <si>
    <t>5. třída - celkem</t>
  </si>
  <si>
    <t>6. třída - kapitálové výdaje</t>
  </si>
  <si>
    <t>6. třída - celkem</t>
  </si>
  <si>
    <t xml:space="preserve">                            Výdaje celkem</t>
  </si>
  <si>
    <t>Změna stavu krátkodobých prostředků</t>
  </si>
  <si>
    <t>52 civilní připravenost na krizové stavy</t>
  </si>
  <si>
    <t>23 vodní hospodářství</t>
  </si>
  <si>
    <t>31 vzdělávání a školské služby</t>
  </si>
  <si>
    <t>36 bydlení, komunální služby a územní rozvoj</t>
  </si>
  <si>
    <t>4. třída - přijaté transfery</t>
  </si>
  <si>
    <t>Přijaté transfery</t>
  </si>
  <si>
    <t xml:space="preserve">  </t>
  </si>
  <si>
    <t>Pitná voda</t>
  </si>
  <si>
    <t>Vodní díla v zemědělské krajině</t>
  </si>
  <si>
    <t>Činnosti knihovnické</t>
  </si>
  <si>
    <t>Ostatní záležitosti kultury</t>
  </si>
  <si>
    <t>Veřejné osvětlení</t>
  </si>
  <si>
    <t>Pohřebnictví</t>
  </si>
  <si>
    <t>Péče o vzhled obcí a veřejnou zeleň</t>
  </si>
  <si>
    <t>Požární ochrana - dobrovolná část</t>
  </si>
  <si>
    <t>Zastupitelstva obcí</t>
  </si>
  <si>
    <t>Činnost místní správy</t>
  </si>
  <si>
    <t>Pojištění funkčně nespecifikované</t>
  </si>
  <si>
    <t>Nebytové hospodářství</t>
  </si>
  <si>
    <t>tř.1</t>
  </si>
  <si>
    <t>tř.2</t>
  </si>
  <si>
    <t>tř.3</t>
  </si>
  <si>
    <t>tř.4</t>
  </si>
  <si>
    <t>tř.5</t>
  </si>
  <si>
    <t>tř.6</t>
  </si>
  <si>
    <t xml:space="preserve"> v Kč</t>
  </si>
  <si>
    <t>Finanční vztahy k jiným osobám</t>
  </si>
  <si>
    <t>ukazatel v Kč</t>
  </si>
  <si>
    <t>Silnice</t>
  </si>
  <si>
    <t>Územní plánování</t>
  </si>
  <si>
    <t>Upravený rozpočet</t>
  </si>
  <si>
    <t xml:space="preserve">Veřejné osvětlení </t>
  </si>
  <si>
    <t>Rozpočet</t>
  </si>
  <si>
    <t>33 kultura, církve a sdělovací prostředky</t>
  </si>
  <si>
    <t>34 Sport a zájmová činnost</t>
  </si>
  <si>
    <t>Komunální služby a územní rozvoj jinde nezařazené</t>
  </si>
  <si>
    <t>61 státní moc, státní správa, územní samospráva a politické strany</t>
  </si>
  <si>
    <t>Převody vlastním fondům v rozpočtech územní úrovně</t>
  </si>
  <si>
    <t>55 požární ochrana a integrovaný záchranný systém</t>
  </si>
  <si>
    <t>10 zemědělství, lesní hospodářství a rybářství</t>
  </si>
  <si>
    <t>Komunální služby a územní rozvoj jinde nezeřazené</t>
  </si>
  <si>
    <t>61 státní moc, státní správa, územní samospráva a pol. strany</t>
  </si>
  <si>
    <t>Obecné příjmy a výdaje z finančních operací</t>
  </si>
  <si>
    <t>32 vzdělávání a školské služby</t>
  </si>
  <si>
    <t>rozpočet</t>
  </si>
  <si>
    <t>Mezisoučet</t>
  </si>
  <si>
    <t>2212 Silnice</t>
  </si>
  <si>
    <t>3613 Nebytové hospodářství</t>
  </si>
  <si>
    <t>3632 Pohřebnictví</t>
  </si>
  <si>
    <t>3725 Využívání a zneškoď.kom.odpadů</t>
  </si>
  <si>
    <t>6171 Činnost místní správy</t>
  </si>
  <si>
    <t>2310  Pitná voda</t>
  </si>
  <si>
    <t>2341 Vodní díla v zemědělské krajině</t>
  </si>
  <si>
    <t>3314 Činnosti knihovnické</t>
  </si>
  <si>
    <t>3319 Ostatní záležitosti kultury</t>
  </si>
  <si>
    <t>Elektrická energie</t>
  </si>
  <si>
    <t>3631 Veřejné osvětlení</t>
  </si>
  <si>
    <t>3635 Územní plánování</t>
  </si>
  <si>
    <t>3745 Péče o vzhled obcí a veřejnou zeleň</t>
  </si>
  <si>
    <t>5512 Požární ochrana - dobrovolná část</t>
  </si>
  <si>
    <t>6112 Zastupitelstva obcí</t>
  </si>
  <si>
    <t>3639 Komunální služby a územní rozvoj jinde nezařazené</t>
  </si>
  <si>
    <t>6330 Převody vlastním fondům v rozpočtech územní úrovně</t>
  </si>
  <si>
    <t>3111 Mateřské školy</t>
  </si>
  <si>
    <t>55 požární ochranaa integrovaný záchranný systém</t>
  </si>
  <si>
    <t>6310 Obecné příjmy a výdaje z finančních operací</t>
  </si>
  <si>
    <t>33 kultura</t>
  </si>
  <si>
    <t>34 tělovýchova a zájmová činnost</t>
  </si>
  <si>
    <t>Sběr a odvoz komunálních odpadů</t>
  </si>
  <si>
    <t>55 požární ochrana</t>
  </si>
  <si>
    <t>61 státní moc, státní správa, územní samospráva</t>
  </si>
  <si>
    <t>Bytové hospodářství</t>
  </si>
  <si>
    <t xml:space="preserve">Ostatní neinv. přijaté transfery ze SR </t>
  </si>
  <si>
    <t>Ostatní správa v zemědělství</t>
  </si>
  <si>
    <t>Základní školy</t>
  </si>
  <si>
    <t>Finanční vypořádání</t>
  </si>
  <si>
    <t>3113 Základní školy</t>
  </si>
  <si>
    <t xml:space="preserve">Rozpočet sociálního fondu </t>
  </si>
  <si>
    <t>Příjmy</t>
  </si>
  <si>
    <t>Výdaje</t>
  </si>
  <si>
    <t xml:space="preserve">Ostatní inv. přijaté transfery ze SR </t>
  </si>
  <si>
    <t>Dopravní obslužnost veř. službami - linková</t>
  </si>
  <si>
    <t>Mateřské školy</t>
  </si>
  <si>
    <t>Sportovní zařízení ve vlastnictví obce</t>
  </si>
  <si>
    <t>Ost.sportovní činnost</t>
  </si>
  <si>
    <t>Ostatní zájmová činnost a rekreace</t>
  </si>
  <si>
    <t>Komunální služby a úz. rozvoj jinde nezařazené</t>
  </si>
  <si>
    <t>Obecné příjm. a výdaje z finančních operací</t>
  </si>
  <si>
    <t>Ost. finanční operace</t>
  </si>
  <si>
    <t>Komunální služby a územní rozvoj jinde nezař.</t>
  </si>
  <si>
    <t>3429 Ostatní zájmová činnost a rekreace</t>
  </si>
  <si>
    <t>3722 Sběr a svoz komunálních odpadů</t>
  </si>
  <si>
    <t>5213 Krizová opatření</t>
  </si>
  <si>
    <t>Příjem z daně fyzických osob placené plátci</t>
  </si>
  <si>
    <t>Příjem z daně fyzických osob placené poplatníky</t>
  </si>
  <si>
    <t>Příjem z daně fyzických osob vyb. srážkou podle zvl. sazby daně</t>
  </si>
  <si>
    <t>Příjem z daně z příjmů právnických osob</t>
  </si>
  <si>
    <t>Příjem z odvodů za odnětí půdy ze zem. půdního fondu dle zák. uprav. ochranu zem. půdního fondu</t>
  </si>
  <si>
    <t>Příjem z poplatku za odnětí pozemku podle lesního zákona</t>
  </si>
  <si>
    <t>Příjem z poplatku ze psů</t>
  </si>
  <si>
    <t>Příjem ze správních poplatů</t>
  </si>
  <si>
    <t xml:space="preserve">Příjmy z pronájmu nebo pachtu pozemků  </t>
  </si>
  <si>
    <t>Předškolní zařízení</t>
  </si>
  <si>
    <t>Investiční přijaté transfery od krajů</t>
  </si>
  <si>
    <t>přebytkem minulých let.</t>
  </si>
  <si>
    <t>2024</t>
  </si>
  <si>
    <t>Celospolečenská funkce lesů</t>
  </si>
  <si>
    <t>Volby do krajů</t>
  </si>
  <si>
    <t>Výnosy celkem</t>
  </si>
  <si>
    <t>Náklady celkem</t>
  </si>
  <si>
    <t>Hospodářský výsledek</t>
  </si>
  <si>
    <t>2025</t>
  </si>
  <si>
    <t>Rozpis rozpočtu města</t>
  </si>
  <si>
    <t>na rok 2025</t>
  </si>
  <si>
    <t>rozpis rozpočtu</t>
  </si>
  <si>
    <t xml:space="preserve">                             Rozpočet hospodářské činnosti na rok 2025</t>
  </si>
  <si>
    <t>Příjmy v tis. Kč</t>
  </si>
  <si>
    <t>Výdaje v tis. Kč</t>
  </si>
  <si>
    <t>Financování v tis.Kč</t>
  </si>
  <si>
    <t>v  tis.Kč</t>
  </si>
  <si>
    <t>Příjmy v  tis.Kč</t>
  </si>
  <si>
    <t>138*</t>
  </si>
  <si>
    <t>43 sociální služby</t>
  </si>
  <si>
    <t>Příjem z poplatků za obecní systém odpadového hospodářství</t>
  </si>
  <si>
    <t>Příjmy z a zkoušky žadatelů o ŘP</t>
  </si>
  <si>
    <t>Příjmy z pronájmu lesa</t>
  </si>
  <si>
    <t>Bytové hospodářství – pronájem kotelen</t>
  </si>
  <si>
    <t>Pečovatelská služba (úhrady za službu)</t>
  </si>
  <si>
    <t>Činnost místní správy (pokuty, nákl. řízení)</t>
  </si>
  <si>
    <t>Knihovna (zápisné, kopírování, internet, půjčovné)</t>
  </si>
  <si>
    <t>Pokuty – městská policie</t>
  </si>
  <si>
    <t>Příjmy z parkovného</t>
  </si>
  <si>
    <t>Příjem od EKO-KOM</t>
  </si>
  <si>
    <t>Příjem za věcná břemena (město je povinnou osobou)</t>
  </si>
  <si>
    <t>Příjem z úroků na účtech města</t>
  </si>
  <si>
    <t>Úhrada od založených a zřízených spolků za činnost DPO</t>
  </si>
  <si>
    <t>Přefakturace výdajů DPS (mimo čin. PS) správě bytů a nebytů</t>
  </si>
  <si>
    <t>Příjmy z pohřebnictví</t>
  </si>
  <si>
    <t>22 Doprava</t>
  </si>
  <si>
    <t>2219 Ostatní záležitosti pozemních komunikací</t>
  </si>
  <si>
    <t>1037 Celospolečesnké funkce lesů</t>
  </si>
  <si>
    <t>1039 Ostatní záležitosti lesního hospodářství</t>
  </si>
  <si>
    <t>2310 Pitná voda</t>
  </si>
  <si>
    <t>2321 Odvádění a čistění odpadních vod a nakládání s kaly</t>
  </si>
  <si>
    <t>23 Vodní hospodářství</t>
  </si>
  <si>
    <t>4351 Osobní asistence, pečovatelská šlužba a podpora samostatného bydlení</t>
  </si>
  <si>
    <t>53 Bezpečnost a veřejný pořádek</t>
  </si>
  <si>
    <t>5311 Bezpečnost a veřejný pořádek</t>
  </si>
  <si>
    <t>10 Zemědělství, lesní hospodářství a tybářství</t>
  </si>
  <si>
    <t>1037 Celospolečensé funkce lesů</t>
  </si>
  <si>
    <t>Zachování a obnova kulturních památek</t>
  </si>
  <si>
    <t xml:space="preserve">Úhrada za přičleněné honební pozemky (cizí) v honitbě města                                                                                            </t>
  </si>
  <si>
    <t>5  třída - běžné výdaje</t>
  </si>
  <si>
    <t>2219 Ost záležitosti poz komunikací</t>
  </si>
  <si>
    <t>2292  Dopravní obslužnost veřejnými služb  - linková</t>
  </si>
  <si>
    <t>2321 Odvád a čišť odp vod a nakl s kaly</t>
  </si>
  <si>
    <t xml:space="preserve">43 Sociální služby a pom  a spol  činn  v soc  zab  a pol  zam </t>
  </si>
  <si>
    <t>6399 Ost  finanční operace</t>
  </si>
  <si>
    <t>5  třída - celkem</t>
  </si>
  <si>
    <t>6  třída - kapitálové výdaje</t>
  </si>
  <si>
    <t>6  třída - celkem</t>
  </si>
  <si>
    <t>3713 Změny technologií vytápění</t>
  </si>
  <si>
    <t>3725 Využívání a zneškodnování komunálních odpadů</t>
  </si>
  <si>
    <t>3729 Ostatní nákaldy s odpady</t>
  </si>
  <si>
    <t>3744 Protierozní, protilavinová a protipožární ochrana</t>
  </si>
  <si>
    <t>6171Činnost místní správy</t>
  </si>
  <si>
    <t>Odvádění a čištění odpadních vod</t>
  </si>
  <si>
    <t xml:space="preserve">Ostatní sociální péče a pomoc dětem a mládeži </t>
  </si>
  <si>
    <t>Bezpečnost a veřejný pořádek</t>
  </si>
  <si>
    <t xml:space="preserve">Osobní asistence, pečovatelská služba </t>
  </si>
  <si>
    <t>Podpora individuální bytové výstavby</t>
  </si>
  <si>
    <t>Neinvestiční přijaté transfery od obcí</t>
  </si>
  <si>
    <t>Neinvestiční přijaté transfery od krajů</t>
  </si>
  <si>
    <t>Převody z vlastních fondů podnikatelské činnosti</t>
  </si>
  <si>
    <t>Příjem z poplatků za ukládání odpadu</t>
  </si>
  <si>
    <t>Příjem z dílčí daně z technických a hazardních her</t>
  </si>
  <si>
    <t>Prodej nemovitých věcí</t>
  </si>
  <si>
    <t>Ostatní správa v prům., obchodních službách</t>
  </si>
  <si>
    <t>3314  Činnost knihovnické</t>
  </si>
  <si>
    <t>Ostatní záležitosti v dopravě</t>
  </si>
  <si>
    <t>1032 Podpora ostatních produkčních činností</t>
  </si>
  <si>
    <t>Výdaje spojené s péčí o odchycená zvířata</t>
  </si>
  <si>
    <t>3322 Zachování a obnova kulturních památek</t>
  </si>
  <si>
    <t>Podpora ostatních produkčních činností</t>
  </si>
  <si>
    <t>31 a 32 vzdělávání a školské služby</t>
  </si>
  <si>
    <t>Základní umělecké školy</t>
  </si>
  <si>
    <t>Změna technologií vytápění</t>
  </si>
  <si>
    <t>Využívání a zneškodňování kom.odpadů</t>
  </si>
  <si>
    <t>Ostatní nakládání s odpady</t>
  </si>
  <si>
    <t>Protierozní a protipožární ochrana</t>
  </si>
  <si>
    <t>Ostatní sociální péče a pomoc dětem a mládeži</t>
  </si>
  <si>
    <t>Ostatní sociální péče a pomoc rodině a manželství</t>
  </si>
  <si>
    <t xml:space="preserve"> 4329 Ostatní sociální péče a pomoc dětem a mládeži</t>
  </si>
  <si>
    <t>4339 Ostatní sociální péče a pomoc rodině a manželství</t>
  </si>
  <si>
    <t>4349 Ostatní sociální péče a pomoc ostatním skup.FO</t>
  </si>
  <si>
    <t>Krizová opatření</t>
  </si>
  <si>
    <t>Ostatní správa v oblasti krizového řízení</t>
  </si>
  <si>
    <t>5273 Ostatní správa v oblasti krizového řízení</t>
  </si>
  <si>
    <t>53 bezpečnost a veřejný pořádek</t>
  </si>
  <si>
    <t>Ostatní záležitosti bezpečností, veřejného pořádku</t>
  </si>
  <si>
    <t>v tis. Kč</t>
  </si>
  <si>
    <t>3231 Základní umělecké školy</t>
  </si>
  <si>
    <t>3399 Klub společenských akcí</t>
  </si>
  <si>
    <t>3419 Ost. sportovní činnost</t>
  </si>
  <si>
    <t>GP, poplatky KN</t>
  </si>
  <si>
    <t>Příjem z daně z přidané hodnoty</t>
  </si>
  <si>
    <t>Příjem z daně z nemovitých věcí</t>
  </si>
  <si>
    <t>Příjem z daně z příjmů práv. osob v případech, kdy popl. je obec, s výjimkou daně vyb.srážkou podle zvláštní sazby daně</t>
  </si>
  <si>
    <t>Příjem z daně z hazar. her s výjimkou dílčí daně z technic. her</t>
  </si>
  <si>
    <t>Nájem vodovodů (CHVAK) – bez DPH</t>
  </si>
  <si>
    <t>Nájem kanalizace (CHVAK) – bez DPH</t>
  </si>
  <si>
    <t>Nájem za plynárenská zařízení</t>
  </si>
  <si>
    <t>Příspěvek na výkon státní správy</t>
  </si>
  <si>
    <t>Dotace IROP – Zvýšení kyber. bezpečnosti města H. Týn</t>
  </si>
  <si>
    <t>Dotace IROP – Rozvoj eGovernment. služeb města H. Týn</t>
  </si>
  <si>
    <t>Dotace MPO na Modernizaci části VO ve městě Horšovský Týn</t>
  </si>
  <si>
    <t>Dotace MMR na změnu územního plánu č. 7</t>
  </si>
  <si>
    <t>Dotace MMR na Projektovou přípravu - MŠ Horšovský Týn</t>
  </si>
  <si>
    <t>Dotace na rekonstrukci lávky Dobrovského - Nádražní ul.</t>
  </si>
  <si>
    <t>Nájem kanalizace v průmyslové zóně</t>
  </si>
  <si>
    <t>3231 Základní umělecká škola</t>
  </si>
  <si>
    <t>Program zlepšování kvality ovzduší zóna Jihozápad CZ03</t>
  </si>
  <si>
    <t>Povodňový plán a lokální výstražný systém – platby za IT služby</t>
  </si>
  <si>
    <t>4351 Pečovatelská služba</t>
  </si>
  <si>
    <t>Platby daní státnímu rozpočtu - DPH</t>
  </si>
  <si>
    <t>Příjem z poplatků za využívání veřejného prostranství</t>
  </si>
  <si>
    <t xml:space="preserve">Neinv. přísp. zřízeným PO - MŠ </t>
  </si>
  <si>
    <t xml:space="preserve">Neinv. přísp. zřízeným PO - ZŠ </t>
  </si>
  <si>
    <t xml:space="preserve">Neinv. přísp. zřízeným PO - ZUŠ </t>
  </si>
  <si>
    <t>Neinv. přísp. zřízeným PO - MKZ</t>
  </si>
  <si>
    <t>Neinv. přísp. zřízeným PO - CHD</t>
  </si>
  <si>
    <t>Ost. záležitosti poz. komunikací</t>
  </si>
  <si>
    <t>Odvád. a čišť. odp. vod a nakl. s kaly</t>
  </si>
  <si>
    <t>Využívání a zneškod. kom. odpadů</t>
  </si>
  <si>
    <t>Neinv. přijaté transf. ze st.rozp. v rámci souhrn. dot. vztahu</t>
  </si>
  <si>
    <t xml:space="preserve">Neinv. přijaté transf. ze všeob. pokl. správy stát. rozp. </t>
  </si>
  <si>
    <t>Volby do Evropského parlamentu</t>
  </si>
  <si>
    <t xml:space="preserve">                            Výdaje celkem (před konsolidací)</t>
  </si>
  <si>
    <t>Konsolidace výdajů</t>
  </si>
  <si>
    <t>Výdaje celkem (po konsolidaci)</t>
  </si>
  <si>
    <t>Příjmy celkem (před konsolidací) :</t>
  </si>
  <si>
    <t>Převod prostředků z hlavní činnosti (rozpočtu)</t>
  </si>
  <si>
    <t>celkem</t>
  </si>
  <si>
    <t>byty/nebyty</t>
  </si>
  <si>
    <t>koupaliště</t>
  </si>
  <si>
    <t>Saldo příjmů a výdajů rozpočtu bude v roce 2025 pokryto</t>
  </si>
  <si>
    <t>Konsolidace příjmů</t>
  </si>
  <si>
    <t>Příjmy celkem (po konsolidaci)</t>
  </si>
  <si>
    <t>3326 Poř. , zach. a obn. hodnot míst kult. nár. a histor. povědomí</t>
  </si>
  <si>
    <t>Údržba místních komunikací, zimní údržba</t>
  </si>
  <si>
    <t>Dopravní značení, lavičky, čekárny, koše, inf. systém města</t>
  </si>
  <si>
    <t>Čištění a oprava silničních vpustí</t>
  </si>
  <si>
    <t>Pasport místních komunikací</t>
  </si>
  <si>
    <t>Revize a kontrola mostů a lávek</t>
  </si>
  <si>
    <t>Parkovací automaty</t>
  </si>
  <si>
    <t>Příspěvek na dopravní obslužnost</t>
  </si>
  <si>
    <t>Kašny - provoz</t>
  </si>
  <si>
    <t>Fond obnovy a oprav vodovodů - CHVaK (bez DPH)</t>
  </si>
  <si>
    <t>Opravy kanalizačních šachet, které nespravuje CHVaK</t>
  </si>
  <si>
    <t>Čištění kanalizace a monitoring (které nespravuje CHVaK)</t>
  </si>
  <si>
    <t>Rozbory vody</t>
  </si>
  <si>
    <t>Fond obnovy a oprav kanalizace - CHVaK (bez DPH)</t>
  </si>
  <si>
    <t>Údržba a opravy MVN</t>
  </si>
  <si>
    <t>Příspěvek na provoz</t>
  </si>
  <si>
    <t>Účelový příspěvek na obnovu infrastruktury IT - fáze I</t>
  </si>
  <si>
    <t>Účelový příspěvek na malířské a natěračské práce</t>
  </si>
  <si>
    <t>Účelový příspěvek na výměnu 3 ks dveří do tělocvičny</t>
  </si>
  <si>
    <t>Demolice ZŠ Vrchlického ul.</t>
  </si>
  <si>
    <t>Mzdy</t>
  </si>
  <si>
    <t>Ostatní osobní výdaje</t>
  </si>
  <si>
    <t>Odvody</t>
  </si>
  <si>
    <t>Provoz</t>
  </si>
  <si>
    <t>Výdaje spojené s konáním Anenské pouti</t>
  </si>
  <si>
    <t>Propagace a reprezentace města</t>
  </si>
  <si>
    <t>Příspěvek na Juniorfest</t>
  </si>
  <si>
    <t>Drobné opravy a údržba památek</t>
  </si>
  <si>
    <t xml:space="preserve">Ochr.  památek (prog.  reg.  MPR vč.  dotace) vč.  nezb.  zpráv mimo PD………                                                                                            </t>
  </si>
  <si>
    <t>Oprava kaple Korunování Panny Marie, Semošice</t>
  </si>
  <si>
    <t>Rekonstrukce, stavební úpravy radnice</t>
  </si>
  <si>
    <t>Revitalizace hrobů zvláštního významu (s dotací)</t>
  </si>
  <si>
    <t>Péče o válečné hroby a pietní místa</t>
  </si>
  <si>
    <t>Klub společenských akcí</t>
  </si>
  <si>
    <t>Dětská hřiště - revize, opravy</t>
  </si>
  <si>
    <t>Okresní kolo mladých cyklistů (BESIP)</t>
  </si>
  <si>
    <t>Dotace na údržbu sport. zařízení města ve výpůjčce TJ Dynamo</t>
  </si>
  <si>
    <t>Dotace na správce stadionu</t>
  </si>
  <si>
    <t>Individuální dotace spol. org. prac. s dětmi a mládeží</t>
  </si>
  <si>
    <t>Individuální dotace ostatním společenským organizacím</t>
  </si>
  <si>
    <t>Programové dotace - jednorázové akce pro mládež</t>
  </si>
  <si>
    <t>Programové dotace - reprezentace města</t>
  </si>
  <si>
    <t>Individuální dotace organizacím na spol. a kulturní akce</t>
  </si>
  <si>
    <t>Úroky z úvěru na koupaliště</t>
  </si>
  <si>
    <t>Výdaje na areál Podhájí, rozhlednu apod.</t>
  </si>
  <si>
    <t>Výdaje na objekt Podražnice 14</t>
  </si>
  <si>
    <t>Výdaje spojené s objektem DPS (mimo činnost pečovatel.služby)</t>
  </si>
  <si>
    <t>Veřejné WC</t>
  </si>
  <si>
    <t>Oprava, revize a rozšíření bezdrátového rozhlasu</t>
  </si>
  <si>
    <t>Údržba VO, semafory</t>
  </si>
  <si>
    <t>Správa a údržba hřbitovů (H. Týn, Tasnovice)</t>
  </si>
  <si>
    <t>Pohřebné</t>
  </si>
  <si>
    <t>Náklady na ÚAP a GIS</t>
  </si>
  <si>
    <t>Zpracování žádostí o dotace, služby měst. arch., admin. VŘ</t>
  </si>
  <si>
    <t>Nájem za pozemky (od SPÚ + ÚZSVM)</t>
  </si>
  <si>
    <t>Deratizace (měst. objekty, kanal. šachty, veř. prostranství)</t>
  </si>
  <si>
    <t>Členský příspěvek svazům měst a obcí</t>
  </si>
  <si>
    <t>Demoliční práce (dle §135 odst. 6 staveb. zákona), posudky, dokumentace</t>
  </si>
  <si>
    <t>Participativní rozpočet</t>
  </si>
  <si>
    <t>Platby daní a poplatků, jiné odvody státu</t>
  </si>
  <si>
    <t>Svoz a uložení KO</t>
  </si>
  <si>
    <t>Úklid města</t>
  </si>
  <si>
    <t>Příspěvek DSO Lazce</t>
  </si>
  <si>
    <t>Vyprazdňování kontejnerů na separ. odpad vč. údržby a přemisťování</t>
  </si>
  <si>
    <t>Svoz bioodpadu (březen-listopad)</t>
  </si>
  <si>
    <t>Pronájem nádob na bioodpad</t>
  </si>
  <si>
    <t>Nákup kontejnerů na separovaný odpad a SKO</t>
  </si>
  <si>
    <t>Černé skládky</t>
  </si>
  <si>
    <t>Provoz sběrného dvora</t>
  </si>
  <si>
    <t>Údržba veřejné zeleně</t>
  </si>
  <si>
    <t>Údržba dřevin arboristickými firmami</t>
  </si>
  <si>
    <t>Údržba veř. prostranství a sekání trávy ve spád. obcích (smluvně)</t>
  </si>
  <si>
    <t>Likvidace invazivních druhů rostlin</t>
  </si>
  <si>
    <t>Ost. soc. péče a pomoc dětem a mládeži</t>
  </si>
  <si>
    <t>Pojízdný klub Uličník pro děti a mládež – finanční podpora</t>
  </si>
  <si>
    <t>Příspěvek na péči pro matku a dítě</t>
  </si>
  <si>
    <t>Ost. soc. péče a pomoc ost. skup. obyvatelstva</t>
  </si>
  <si>
    <t>Řešení krizové situace</t>
  </si>
  <si>
    <t>Správa v oblasti krizového řízení</t>
  </si>
  <si>
    <t>Odměny vč. refundací</t>
  </si>
  <si>
    <t>Mzdový fond</t>
  </si>
  <si>
    <t>Provozní výdaje na ZM, RM, přísp. na stravné pro uvol. zastup., hlas. zařízení</t>
  </si>
  <si>
    <t xml:space="preserve">Ostatní osobní výdaje </t>
  </si>
  <si>
    <t>Provoz (mimo IT)</t>
  </si>
  <si>
    <t>Výdaje na IT</t>
  </si>
  <si>
    <t>Převod prostředků na VHČ koupaliště</t>
  </si>
  <si>
    <t>Příspěvek do sociálního fondu</t>
  </si>
  <si>
    <t>Platby daní placených obcí</t>
  </si>
  <si>
    <t>Rekonstrukce lávky Dobrovského - Nádražní ul.</t>
  </si>
  <si>
    <t>Sanační opatření - objekt ZUŠ, Sady Petra Bezruče 101</t>
  </si>
  <si>
    <t>Havárie zdroje TE nebo TUV</t>
  </si>
  <si>
    <t>Doplnění úseků VO</t>
  </si>
  <si>
    <t>Modernizace veřejného osvětlení</t>
  </si>
  <si>
    <t>Územní plány</t>
  </si>
  <si>
    <t>Vybavení vesnických částí H. Týna (např. zastřešené podezení apod.)</t>
  </si>
  <si>
    <t>Nákup nemovitých věcí</t>
  </si>
  <si>
    <t>Rekultivace bývalého lomu Semošice</t>
  </si>
  <si>
    <t>Rekultivace Husova náměstí</t>
  </si>
  <si>
    <t>Obytná zóna U Potoka</t>
  </si>
  <si>
    <t>Úplata za zřízení věcných břemen</t>
  </si>
  <si>
    <t>Rozšíření kamerového systému</t>
  </si>
  <si>
    <t>r. 2025</t>
  </si>
  <si>
    <t>Poř., zach. a obn. hodnot míst. kult., nár. a his. povědomí</t>
  </si>
  <si>
    <t>Ozdravování hosp. zvířat, polních a spec. plodin</t>
  </si>
  <si>
    <t>Dotace IROP - Zvýšení kybernetické bezpečnosti města Horšovský Týn</t>
  </si>
  <si>
    <t>Dotace IROP - Rozvoj eGovernmentových služeb města Horšovský Týn</t>
  </si>
  <si>
    <r>
      <rPr>
        <b/>
        <sz val="10"/>
        <rFont val="Times New Roman"/>
        <family val="1"/>
        <charset val="238"/>
      </rPr>
      <t>MKZ Horšovský Týn</t>
    </r>
    <r>
      <rPr>
        <sz val="10"/>
        <rFont val="Times New Roman"/>
        <family val="1"/>
        <charset val="238"/>
      </rPr>
      <t>- příspěvek na provoz</t>
    </r>
  </si>
  <si>
    <r>
      <rPr>
        <b/>
        <sz val="10"/>
        <rFont val="Times New Roman"/>
        <family val="1"/>
        <charset val="238"/>
      </rPr>
      <t>MKZ Horšovský Týn</t>
    </r>
    <r>
      <rPr>
        <sz val="10"/>
        <rFont val="Times New Roman"/>
        <family val="1"/>
        <charset val="238"/>
      </rPr>
      <t xml:space="preserve"> - příspěvek na provoz sálu Šumava</t>
    </r>
  </si>
  <si>
    <r>
      <rPr>
        <b/>
        <sz val="10"/>
        <rFont val="Times New Roman"/>
        <family val="1"/>
        <charset val="238"/>
      </rPr>
      <t>Chráněná dílna Horšovský Týn</t>
    </r>
    <r>
      <rPr>
        <sz val="10"/>
        <rFont val="Times New Roman"/>
        <family val="1"/>
        <charset val="238"/>
      </rPr>
      <t xml:space="preserve"> - příspěvek na provoz</t>
    </r>
  </si>
  <si>
    <t>Oplotec - rekonstrukce MVN p.č. 78 (náves)</t>
  </si>
  <si>
    <t>Ostatní zálež. kultury, církví a sděl. prostředků</t>
  </si>
  <si>
    <t>Ost. sportovní činnost</t>
  </si>
  <si>
    <t>Ostatní asist. peč. služba a podpora sam. bydlení</t>
  </si>
  <si>
    <t>Ostatní záležitosti civ. připravenosti na kriz. stavy</t>
  </si>
  <si>
    <t>Převody vlastním fondům v rozpočtech úz. úrovně</t>
  </si>
  <si>
    <t>43 Soc. služby a pomoc a společné činnosti v soc. zabezp. a pol. nezam.</t>
  </si>
  <si>
    <t>Nájem městské honitby, Náhrada za honeb. pozemky (městské) v cizích honitbách</t>
  </si>
  <si>
    <t>Ostatní sociální péče a pomoc ostatním skup. FO</t>
  </si>
  <si>
    <r>
      <t>503</t>
    </r>
    <r>
      <rPr>
        <sz val="10"/>
        <rFont val="Calibri"/>
        <family val="2"/>
        <charset val="238"/>
      </rPr>
      <t>*</t>
    </r>
  </si>
  <si>
    <t>515*</t>
  </si>
  <si>
    <t>5***</t>
  </si>
  <si>
    <t>503*</t>
  </si>
  <si>
    <t>51**</t>
  </si>
  <si>
    <t>50**</t>
  </si>
  <si>
    <t>61**</t>
  </si>
  <si>
    <t xml:space="preserve">Nákup dopravního automobilu pro JSDHO H. Metelsko (s dotací)                                       </t>
  </si>
  <si>
    <t xml:space="preserve">Nákup dopravního automobilu pro JSDHO H. Týn                                          </t>
  </si>
  <si>
    <t>Dotace na pořízení dopravního automobilu pro JSDH H. Metelsko</t>
  </si>
  <si>
    <t>příloha - projekty 2025</t>
  </si>
  <si>
    <t>tis. Kč</t>
  </si>
  <si>
    <t>PD celkem………………………………………………………………………………………………….</t>
  </si>
  <si>
    <t>Projekty (příloha - projekty 2025)</t>
  </si>
  <si>
    <t xml:space="preserve">   Horšovský Týn na rok 2025</t>
  </si>
  <si>
    <t>Horšovský Týn na rok 2025</t>
  </si>
  <si>
    <t>Schválený rozpočet města</t>
  </si>
  <si>
    <t>Posouz. prost. za hřištěm v ul. Masarykova pro příst. komun. a tr. plochy</t>
  </si>
  <si>
    <t>rezerva na PD</t>
  </si>
  <si>
    <t>PD na pořízení FVE na centrální ČOV Plzeňská ul.</t>
  </si>
  <si>
    <t>PD - sídliště Malé Předměstí</t>
  </si>
  <si>
    <t>PD - rekonstrukce areálu ZŠ</t>
  </si>
  <si>
    <t>PD - přístavba MŠ Vančurova ul.</t>
  </si>
  <si>
    <t>PD - obytná zóna U bažantnice - 1. etapa</t>
  </si>
  <si>
    <t>PD - MVN Podražnice</t>
  </si>
  <si>
    <t>PD - Oplotec - rekonstrukce MVN p.č. 99 (pod hřištěm)</t>
  </si>
  <si>
    <t>PD - Horšovský Týn - Lidická ul. - rekonstrukce MK</t>
  </si>
  <si>
    <t>PD - rekultivace lomu Semošice vč. hodnocení rizik ŽP</t>
  </si>
  <si>
    <t>PD - návrh stavby "Bydlení pro seniory s poliklinika s byty lékařů"</t>
  </si>
  <si>
    <t>PD - zastávky Lazce a Semošice</t>
  </si>
  <si>
    <t>PD - Horšovský Týn, sídliště - Vančurova, Masarykova ul.</t>
  </si>
  <si>
    <t>PD - zřízení zpevněné komunikace k čp. 8, Kocourov</t>
  </si>
  <si>
    <t>PD - Horšov - stavební úpravy místních komunikací</t>
  </si>
  <si>
    <t>PD - úsek cyklotrasy CT3 Horšovský Týn (ul. Výhledy směr Lazce)</t>
  </si>
  <si>
    <t>PD - Horšovský Týn - rekonstrukce ul. K terénu</t>
  </si>
  <si>
    <t>PD - oprava ohradní zdi klášterní zahrady</t>
  </si>
  <si>
    <t>PD - protipovodňové opatření - U Potoka</t>
  </si>
  <si>
    <t>PD - Nádražní ul. - VO</t>
  </si>
  <si>
    <t>PD - dopravní značení pro Horšovský Týn z dálnice D5</t>
  </si>
  <si>
    <t>PD - ul. J. Jindřicha a Sady P. Bezruče (místní komunikace)</t>
  </si>
  <si>
    <t>Celospolečenské funkce lesů</t>
  </si>
  <si>
    <t>63 finanční operace</t>
  </si>
  <si>
    <t>Činnost registrovaných církví a náb. společností</t>
  </si>
  <si>
    <t>1014 Ozdravování hosp. zvířat, polních a spec. plodin</t>
  </si>
  <si>
    <t>Prog. dotace - podp. čin. - sport a tělov. - repre. města v dlouh. soutěžích</t>
  </si>
  <si>
    <t>Převody z rozpočtových účtů</t>
  </si>
  <si>
    <t>Ostat. neiv. transfery fyzickým osobám</t>
  </si>
  <si>
    <t>Uhrazené splátky dlouh. přij. půjč. prostředků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</si>
</sst>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3"/>
      <name val="Times New Roman"/>
      <family val="1"/>
      <charset val="238"/>
    </font>
    <font>
      <b/>
      <sz val="10"/>
      <color indexed="13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Black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theme="5" tint="-0.249977111117893"/>
      <name val="Times New Roman"/>
      <family val="1"/>
      <charset val="238"/>
    </font>
    <font>
      <b/>
      <i/>
      <sz val="14"/>
      <color theme="3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8"/>
      <color theme="2" tint="-0.89999084444715716"/>
      <name val="Arial Black"/>
      <family val="2"/>
      <charset val="238"/>
    </font>
    <font>
      <b/>
      <sz val="18"/>
      <color theme="1" tint="0.14999847407452621"/>
      <name val="Arial Black"/>
      <family val="2"/>
      <charset val="238"/>
    </font>
    <font>
      <b/>
      <i/>
      <sz val="14"/>
      <color theme="1" tint="0.1499984740745262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3" tint="0.39997558519241921"/>
        <bgColor indexed="35"/>
      </patternFill>
    </fill>
    <fill>
      <patternFill patternType="solid">
        <fgColor rgb="FFFFFF99"/>
        <bgColor indexed="26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35"/>
      </patternFill>
    </fill>
    <fill>
      <patternFill patternType="solid">
        <fgColor theme="2" tint="-0.249977111117893"/>
        <bgColor indexed="3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2" tint="-0.249977111117893"/>
        <bgColor indexed="49"/>
      </patternFill>
    </fill>
    <fill>
      <patternFill patternType="solid">
        <fgColor theme="2" tint="-0.249977111117893"/>
        <bgColor indexed="27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35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3" tint="0.59999389629810485"/>
        <bgColor indexed="34"/>
      </patternFill>
    </fill>
    <fill>
      <patternFill patternType="solid">
        <fgColor rgb="FFFBF7A7"/>
        <bgColor indexed="26"/>
      </patternFill>
    </fill>
    <fill>
      <patternFill patternType="solid">
        <fgColor theme="2" tint="-0.499984740745262"/>
        <bgColor indexed="26"/>
      </patternFill>
    </fill>
    <fill>
      <patternFill patternType="solid">
        <fgColor rgb="FFC8C29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311">
    <xf numFmtId="0" fontId="0" fillId="0" borderId="0" xfId="0"/>
    <xf numFmtId="0" fontId="2" fillId="3" borderId="1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3" fillId="0" borderId="0" xfId="0" applyFont="1"/>
    <xf numFmtId="0" fontId="18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7" fillId="2" borderId="3" xfId="0" applyFont="1" applyFill="1" applyBorder="1"/>
    <xf numFmtId="0" fontId="7" fillId="2" borderId="1" xfId="0" applyFont="1" applyFill="1" applyBorder="1"/>
    <xf numFmtId="3" fontId="4" fillId="0" borderId="4" xfId="0" applyNumberFormat="1" applyFont="1" applyBorder="1" applyAlignment="1">
      <alignment horizontal="center"/>
    </xf>
    <xf numFmtId="0" fontId="10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3" fontId="6" fillId="0" borderId="2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3" fontId="4" fillId="4" borderId="2" xfId="0" applyNumberFormat="1" applyFont="1" applyFill="1" applyBorder="1" applyAlignment="1">
      <alignment horizontal="center"/>
    </xf>
    <xf numFmtId="0" fontId="3" fillId="0" borderId="6" xfId="0" applyFont="1" applyBorder="1"/>
    <xf numFmtId="3" fontId="4" fillId="0" borderId="10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3" fontId="3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5" borderId="22" xfId="0" applyNumberFormat="1" applyFont="1" applyFill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5" borderId="2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4" xfId="0" applyFont="1" applyBorder="1"/>
    <xf numFmtId="3" fontId="4" fillId="0" borderId="29" xfId="0" applyNumberFormat="1" applyFont="1" applyBorder="1" applyAlignment="1">
      <alignment horizontal="center"/>
    </xf>
    <xf numFmtId="3" fontId="6" fillId="6" borderId="30" xfId="0" applyNumberFormat="1" applyFont="1" applyFill="1" applyBorder="1" applyAlignment="1">
      <alignment horizontal="center"/>
    </xf>
    <xf numFmtId="0" fontId="2" fillId="6" borderId="25" xfId="0" applyFont="1" applyFill="1" applyBorder="1" applyAlignment="1">
      <alignment horizontal="left"/>
    </xf>
    <xf numFmtId="0" fontId="2" fillId="6" borderId="26" xfId="0" applyFont="1" applyFill="1" applyBorder="1" applyAlignment="1">
      <alignment horizontal="center"/>
    </xf>
    <xf numFmtId="0" fontId="7" fillId="8" borderId="5" xfId="0" applyFont="1" applyFill="1" applyBorder="1"/>
    <xf numFmtId="0" fontId="7" fillId="8" borderId="6" xfId="0" applyFont="1" applyFill="1" applyBorder="1"/>
    <xf numFmtId="0" fontId="2" fillId="8" borderId="6" xfId="0" applyFont="1" applyFill="1" applyBorder="1" applyAlignment="1">
      <alignment horizontal="center"/>
    </xf>
    <xf numFmtId="3" fontId="8" fillId="8" borderId="7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7" fillId="0" borderId="0" xfId="1"/>
    <xf numFmtId="0" fontId="21" fillId="0" borderId="9" xfId="1" applyFont="1" applyBorder="1" applyAlignment="1">
      <alignment horizontal="center" vertical="top" wrapText="1"/>
    </xf>
    <xf numFmtId="3" fontId="3" fillId="5" borderId="39" xfId="0" applyNumberFormat="1" applyFont="1" applyFill="1" applyBorder="1" applyAlignment="1">
      <alignment horizontal="center"/>
    </xf>
    <xf numFmtId="3" fontId="3" fillId="0" borderId="39" xfId="0" applyNumberFormat="1" applyFont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0" fontId="2" fillId="14" borderId="15" xfId="0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/>
    </xf>
    <xf numFmtId="0" fontId="2" fillId="14" borderId="16" xfId="0" applyFont="1" applyFill="1" applyBorder="1"/>
    <xf numFmtId="0" fontId="2" fillId="15" borderId="16" xfId="0" applyFont="1" applyFill="1" applyBorder="1" applyAlignment="1">
      <alignment horizontal="center"/>
    </xf>
    <xf numFmtId="3" fontId="2" fillId="15" borderId="17" xfId="0" applyNumberFormat="1" applyFont="1" applyFill="1" applyBorder="1" applyAlignment="1">
      <alignment horizontal="center"/>
    </xf>
    <xf numFmtId="0" fontId="7" fillId="16" borderId="15" xfId="0" applyFont="1" applyFill="1" applyBorder="1"/>
    <xf numFmtId="0" fontId="7" fillId="16" borderId="16" xfId="0" applyFont="1" applyFill="1" applyBorder="1"/>
    <xf numFmtId="0" fontId="2" fillId="16" borderId="16" xfId="0" applyFont="1" applyFill="1" applyBorder="1" applyAlignment="1">
      <alignment horizontal="center"/>
    </xf>
    <xf numFmtId="3" fontId="6" fillId="17" borderId="17" xfId="0" applyNumberFormat="1" applyFont="1" applyFill="1" applyBorder="1" applyAlignment="1">
      <alignment horizontal="center"/>
    </xf>
    <xf numFmtId="3" fontId="6" fillId="12" borderId="30" xfId="0" applyNumberFormat="1" applyFont="1" applyFill="1" applyBorder="1" applyAlignment="1">
      <alignment horizontal="center"/>
    </xf>
    <xf numFmtId="0" fontId="3" fillId="18" borderId="3" xfId="0" applyFont="1" applyFill="1" applyBorder="1" applyAlignment="1">
      <alignment horizontal="center"/>
    </xf>
    <xf numFmtId="0" fontId="3" fillId="18" borderId="1" xfId="0" applyFont="1" applyFill="1" applyBorder="1"/>
    <xf numFmtId="0" fontId="2" fillId="18" borderId="1" xfId="0" applyFont="1" applyFill="1" applyBorder="1" applyAlignment="1">
      <alignment horizontal="center"/>
    </xf>
    <xf numFmtId="3" fontId="6" fillId="18" borderId="2" xfId="0" applyNumberFormat="1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2" fillId="18" borderId="1" xfId="0" applyFont="1" applyFill="1" applyBorder="1"/>
    <xf numFmtId="0" fontId="3" fillId="18" borderId="6" xfId="0" applyFont="1" applyFill="1" applyBorder="1"/>
    <xf numFmtId="0" fontId="2" fillId="18" borderId="6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25" fillId="10" borderId="0" xfId="0" applyFont="1" applyFill="1" applyAlignment="1">
      <alignment horizontal="center"/>
    </xf>
    <xf numFmtId="0" fontId="2" fillId="12" borderId="11" xfId="0" applyFont="1" applyFill="1" applyBorder="1" applyAlignment="1">
      <alignment horizontal="left"/>
    </xf>
    <xf numFmtId="0" fontId="3" fillId="14" borderId="5" xfId="0" applyFont="1" applyFill="1" applyBorder="1" applyAlignment="1">
      <alignment horizontal="center"/>
    </xf>
    <xf numFmtId="0" fontId="3" fillId="14" borderId="6" xfId="0" applyFont="1" applyFill="1" applyBorder="1"/>
    <xf numFmtId="0" fontId="2" fillId="14" borderId="6" xfId="0" applyFont="1" applyFill="1" applyBorder="1" applyAlignment="1">
      <alignment horizontal="center"/>
    </xf>
    <xf numFmtId="0" fontId="2" fillId="11" borderId="25" xfId="0" applyFont="1" applyFill="1" applyBorder="1"/>
    <xf numFmtId="0" fontId="2" fillId="11" borderId="26" xfId="0" applyFont="1" applyFill="1" applyBorder="1"/>
    <xf numFmtId="3" fontId="6" fillId="11" borderId="30" xfId="0" applyNumberFormat="1" applyFont="1" applyFill="1" applyBorder="1" applyAlignment="1">
      <alignment horizontal="center"/>
    </xf>
    <xf numFmtId="0" fontId="3" fillId="18" borderId="5" xfId="0" applyFont="1" applyFill="1" applyBorder="1"/>
    <xf numFmtId="0" fontId="5" fillId="18" borderId="1" xfId="0" applyFont="1" applyFill="1" applyBorder="1"/>
    <xf numFmtId="0" fontId="2" fillId="12" borderId="26" xfId="0" applyFont="1" applyFill="1" applyBorder="1" applyAlignment="1">
      <alignment horizontal="center"/>
    </xf>
    <xf numFmtId="0" fontId="7" fillId="15" borderId="5" xfId="0" applyFont="1" applyFill="1" applyBorder="1"/>
    <xf numFmtId="0" fontId="7" fillId="15" borderId="6" xfId="0" applyFont="1" applyFill="1" applyBorder="1"/>
    <xf numFmtId="0" fontId="2" fillId="15" borderId="6" xfId="0" applyFont="1" applyFill="1" applyBorder="1" applyAlignment="1">
      <alignment horizontal="center"/>
    </xf>
    <xf numFmtId="3" fontId="8" fillId="15" borderId="7" xfId="0" applyNumberFormat="1" applyFont="1" applyFill="1" applyBorder="1" applyAlignment="1">
      <alignment horizontal="center"/>
    </xf>
    <xf numFmtId="0" fontId="7" fillId="16" borderId="5" xfId="0" applyFont="1" applyFill="1" applyBorder="1"/>
    <xf numFmtId="0" fontId="7" fillId="16" borderId="6" xfId="0" applyFont="1" applyFill="1" applyBorder="1"/>
    <xf numFmtId="0" fontId="2" fillId="16" borderId="6" xfId="0" applyFont="1" applyFill="1" applyBorder="1" applyAlignment="1">
      <alignment horizontal="center"/>
    </xf>
    <xf numFmtId="3" fontId="2" fillId="16" borderId="7" xfId="0" applyNumberFormat="1" applyFont="1" applyFill="1" applyBorder="1" applyAlignment="1">
      <alignment horizontal="center"/>
    </xf>
    <xf numFmtId="0" fontId="3" fillId="18" borderId="3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0" fontId="20" fillId="13" borderId="38" xfId="1" applyFont="1" applyFill="1" applyBorder="1"/>
    <xf numFmtId="3" fontId="20" fillId="13" borderId="9" xfId="1" applyNumberFormat="1" applyFont="1" applyFill="1" applyBorder="1" applyAlignment="1">
      <alignment horizontal="center" vertical="top" wrapText="1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3" fontId="3" fillId="5" borderId="43" xfId="0" applyNumberFormat="1" applyFont="1" applyFill="1" applyBorder="1" applyAlignment="1">
      <alignment horizontal="center"/>
    </xf>
    <xf numFmtId="3" fontId="3" fillId="5" borderId="44" xfId="0" applyNumberFormat="1" applyFont="1" applyFill="1" applyBorder="1" applyAlignment="1">
      <alignment horizontal="center"/>
    </xf>
    <xf numFmtId="0" fontId="3" fillId="21" borderId="11" xfId="0" applyFont="1" applyFill="1" applyBorder="1"/>
    <xf numFmtId="0" fontId="3" fillId="21" borderId="12" xfId="0" applyFont="1" applyFill="1" applyBorder="1"/>
    <xf numFmtId="0" fontId="2" fillId="21" borderId="12" xfId="0" applyFont="1" applyFill="1" applyBorder="1" applyAlignment="1">
      <alignment horizontal="center"/>
    </xf>
    <xf numFmtId="49" fontId="6" fillId="21" borderId="13" xfId="0" applyNumberFormat="1" applyFont="1" applyFill="1" applyBorder="1" applyAlignment="1">
      <alignment horizontal="center"/>
    </xf>
    <xf numFmtId="3" fontId="9" fillId="21" borderId="14" xfId="0" applyNumberFormat="1" applyFont="1" applyFill="1" applyBorder="1" applyAlignment="1">
      <alignment horizontal="center"/>
    </xf>
    <xf numFmtId="0" fontId="22" fillId="19" borderId="0" xfId="0" applyFont="1" applyFill="1"/>
    <xf numFmtId="0" fontId="2" fillId="19" borderId="0" xfId="0" applyFont="1" applyFill="1" applyAlignment="1">
      <alignment horizontal="center"/>
    </xf>
    <xf numFmtId="3" fontId="6" fillId="19" borderId="0" xfId="0" applyNumberFormat="1" applyFont="1" applyFill="1" applyAlignment="1">
      <alignment horizontal="center"/>
    </xf>
    <xf numFmtId="0" fontId="3" fillId="19" borderId="0" xfId="0" applyFont="1" applyFill="1"/>
    <xf numFmtId="3" fontId="3" fillId="19" borderId="0" xfId="0" applyNumberFormat="1" applyFont="1" applyFill="1" applyAlignment="1">
      <alignment horizontal="center"/>
    </xf>
    <xf numFmtId="0" fontId="12" fillId="21" borderId="11" xfId="0" applyFont="1" applyFill="1" applyBorder="1"/>
    <xf numFmtId="0" fontId="12" fillId="21" borderId="12" xfId="0" applyFont="1" applyFill="1" applyBorder="1"/>
    <xf numFmtId="0" fontId="11" fillId="21" borderId="12" xfId="0" applyFont="1" applyFill="1" applyBorder="1" applyAlignment="1">
      <alignment horizontal="center"/>
    </xf>
    <xf numFmtId="49" fontId="13" fillId="21" borderId="13" xfId="0" applyNumberFormat="1" applyFont="1" applyFill="1" applyBorder="1" applyAlignment="1">
      <alignment horizontal="center"/>
    </xf>
    <xf numFmtId="0" fontId="2" fillId="22" borderId="15" xfId="0" applyFont="1" applyFill="1" applyBorder="1" applyAlignment="1">
      <alignment horizontal="center"/>
    </xf>
    <xf numFmtId="0" fontId="2" fillId="22" borderId="16" xfId="0" applyFont="1" applyFill="1" applyBorder="1" applyAlignment="1">
      <alignment horizontal="center"/>
    </xf>
    <xf numFmtId="0" fontId="2" fillId="22" borderId="16" xfId="0" applyFont="1" applyFill="1" applyBorder="1"/>
    <xf numFmtId="3" fontId="2" fillId="22" borderId="16" xfId="0" applyNumberFormat="1" applyFont="1" applyFill="1" applyBorder="1" applyAlignment="1">
      <alignment horizontal="center"/>
    </xf>
    <xf numFmtId="3" fontId="2" fillId="22" borderId="17" xfId="0" applyNumberFormat="1" applyFont="1" applyFill="1" applyBorder="1" applyAlignment="1">
      <alignment horizontal="center"/>
    </xf>
    <xf numFmtId="3" fontId="2" fillId="22" borderId="32" xfId="0" applyNumberFormat="1" applyFont="1" applyFill="1" applyBorder="1" applyAlignment="1">
      <alignment horizontal="center"/>
    </xf>
    <xf numFmtId="0" fontId="3" fillId="22" borderId="15" xfId="0" applyFont="1" applyFill="1" applyBorder="1" applyAlignment="1">
      <alignment horizontal="center"/>
    </xf>
    <xf numFmtId="3" fontId="6" fillId="22" borderId="16" xfId="0" applyNumberFormat="1" applyFont="1" applyFill="1" applyBorder="1" applyAlignment="1">
      <alignment horizontal="center"/>
    </xf>
    <xf numFmtId="3" fontId="6" fillId="22" borderId="17" xfId="0" applyNumberFormat="1" applyFont="1" applyFill="1" applyBorder="1" applyAlignment="1">
      <alignment horizontal="center"/>
    </xf>
    <xf numFmtId="3" fontId="6" fillId="22" borderId="32" xfId="0" applyNumberFormat="1" applyFont="1" applyFill="1" applyBorder="1" applyAlignment="1">
      <alignment horizontal="center"/>
    </xf>
    <xf numFmtId="3" fontId="6" fillId="22" borderId="41" xfId="0" applyNumberFormat="1" applyFont="1" applyFill="1" applyBorder="1" applyAlignment="1">
      <alignment horizontal="center"/>
    </xf>
    <xf numFmtId="0" fontId="3" fillId="21" borderId="25" xfId="0" applyFont="1" applyFill="1" applyBorder="1" applyAlignment="1">
      <alignment horizontal="center"/>
    </xf>
    <xf numFmtId="0" fontId="3" fillId="21" borderId="26" xfId="0" applyFont="1" applyFill="1" applyBorder="1"/>
    <xf numFmtId="0" fontId="2" fillId="21" borderId="27" xfId="0" applyFont="1" applyFill="1" applyBorder="1" applyAlignment="1">
      <alignment horizontal="center"/>
    </xf>
    <xf numFmtId="0" fontId="3" fillId="21" borderId="3" xfId="0" applyFont="1" applyFill="1" applyBorder="1" applyAlignment="1">
      <alignment horizontal="center"/>
    </xf>
    <xf numFmtId="0" fontId="3" fillId="21" borderId="1" xfId="0" applyFont="1" applyFill="1" applyBorder="1"/>
    <xf numFmtId="0" fontId="2" fillId="21" borderId="1" xfId="0" applyFont="1" applyFill="1" applyBorder="1" applyAlignment="1">
      <alignment horizontal="center"/>
    </xf>
    <xf numFmtId="0" fontId="3" fillId="23" borderId="3" xfId="0" applyFont="1" applyFill="1" applyBorder="1" applyAlignment="1">
      <alignment horizontal="center"/>
    </xf>
    <xf numFmtId="0" fontId="3" fillId="23" borderId="1" xfId="0" applyFont="1" applyFill="1" applyBorder="1"/>
    <xf numFmtId="0" fontId="2" fillId="23" borderId="1" xfId="0" applyFont="1" applyFill="1" applyBorder="1" applyAlignment="1">
      <alignment horizontal="center"/>
    </xf>
    <xf numFmtId="3" fontId="2" fillId="23" borderId="1" xfId="0" applyNumberFormat="1" applyFont="1" applyFill="1" applyBorder="1" applyAlignment="1">
      <alignment horizontal="center"/>
    </xf>
    <xf numFmtId="3" fontId="2" fillId="23" borderId="2" xfId="0" applyNumberFormat="1" applyFont="1" applyFill="1" applyBorder="1" applyAlignment="1">
      <alignment horizontal="center"/>
    </xf>
    <xf numFmtId="3" fontId="2" fillId="23" borderId="22" xfId="0" applyNumberFormat="1" applyFont="1" applyFill="1" applyBorder="1" applyAlignment="1">
      <alignment horizontal="center"/>
    </xf>
    <xf numFmtId="3" fontId="6" fillId="23" borderId="1" xfId="0" applyNumberFormat="1" applyFont="1" applyFill="1" applyBorder="1" applyAlignment="1">
      <alignment horizontal="center"/>
    </xf>
    <xf numFmtId="3" fontId="6" fillId="23" borderId="2" xfId="0" applyNumberFormat="1" applyFont="1" applyFill="1" applyBorder="1" applyAlignment="1">
      <alignment horizontal="center"/>
    </xf>
    <xf numFmtId="3" fontId="6" fillId="23" borderId="22" xfId="0" applyNumberFormat="1" applyFont="1" applyFill="1" applyBorder="1" applyAlignment="1">
      <alignment horizontal="center"/>
    </xf>
    <xf numFmtId="0" fontId="2" fillId="23" borderId="1" xfId="0" applyFont="1" applyFill="1" applyBorder="1" applyAlignment="1">
      <alignment horizontal="left"/>
    </xf>
    <xf numFmtId="0" fontId="3" fillId="23" borderId="1" xfId="0" applyFont="1" applyFill="1" applyBorder="1" applyAlignment="1">
      <alignment horizontal="center"/>
    </xf>
    <xf numFmtId="0" fontId="2" fillId="23" borderId="1" xfId="0" applyFont="1" applyFill="1" applyBorder="1"/>
    <xf numFmtId="3" fontId="5" fillId="23" borderId="1" xfId="0" applyNumberFormat="1" applyFont="1" applyFill="1" applyBorder="1" applyAlignment="1">
      <alignment horizontal="center"/>
    </xf>
    <xf numFmtId="3" fontId="5" fillId="23" borderId="2" xfId="0" applyNumberFormat="1" applyFont="1" applyFill="1" applyBorder="1" applyAlignment="1">
      <alignment horizontal="center"/>
    </xf>
    <xf numFmtId="3" fontId="5" fillId="23" borderId="2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16" fillId="4" borderId="2" xfId="0" applyNumberFormat="1" applyFont="1" applyFill="1" applyBorder="1" applyAlignment="1">
      <alignment horizontal="center"/>
    </xf>
    <xf numFmtId="0" fontId="3" fillId="0" borderId="20" xfId="0" applyFont="1" applyBorder="1"/>
    <xf numFmtId="3" fontId="6" fillId="18" borderId="7" xfId="0" applyNumberFormat="1" applyFont="1" applyFill="1" applyBorder="1" applyAlignment="1">
      <alignment horizontal="center"/>
    </xf>
    <xf numFmtId="3" fontId="15" fillId="4" borderId="2" xfId="0" applyNumberFormat="1" applyFont="1" applyFill="1" applyBorder="1" applyAlignment="1">
      <alignment horizontal="center"/>
    </xf>
    <xf numFmtId="3" fontId="6" fillId="14" borderId="17" xfId="0" applyNumberFormat="1" applyFont="1" applyFill="1" applyBorder="1" applyAlignment="1">
      <alignment horizontal="center"/>
    </xf>
    <xf numFmtId="0" fontId="3" fillId="21" borderId="25" xfId="0" applyFont="1" applyFill="1" applyBorder="1"/>
    <xf numFmtId="49" fontId="6" fillId="21" borderId="36" xfId="0" applyNumberFormat="1" applyFont="1" applyFill="1" applyBorder="1" applyAlignment="1">
      <alignment horizontal="center"/>
    </xf>
    <xf numFmtId="49" fontId="6" fillId="21" borderId="35" xfId="0" applyNumberFormat="1" applyFont="1" applyFill="1" applyBorder="1" applyAlignment="1">
      <alignment horizontal="center"/>
    </xf>
    <xf numFmtId="49" fontId="6" fillId="21" borderId="9" xfId="0" applyNumberFormat="1" applyFont="1" applyFill="1" applyBorder="1" applyAlignment="1">
      <alignment horizontal="center"/>
    </xf>
    <xf numFmtId="0" fontId="2" fillId="23" borderId="3" xfId="0" applyFont="1" applyFill="1" applyBorder="1" applyAlignment="1">
      <alignment horizontal="center"/>
    </xf>
    <xf numFmtId="0" fontId="5" fillId="23" borderId="1" xfId="0" applyFont="1" applyFill="1" applyBorder="1" applyAlignment="1">
      <alignment horizontal="center"/>
    </xf>
    <xf numFmtId="0" fontId="7" fillId="24" borderId="15" xfId="0" applyFont="1" applyFill="1" applyBorder="1"/>
    <xf numFmtId="0" fontId="7" fillId="24" borderId="16" xfId="0" applyFont="1" applyFill="1" applyBorder="1"/>
    <xf numFmtId="0" fontId="2" fillId="24" borderId="16" xfId="0" applyFont="1" applyFill="1" applyBorder="1" applyAlignment="1">
      <alignment horizontal="center"/>
    </xf>
    <xf numFmtId="3" fontId="2" fillId="24" borderId="16" xfId="0" applyNumberFormat="1" applyFont="1" applyFill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6" fillId="2" borderId="22" xfId="0" applyNumberFormat="1" applyFont="1" applyFill="1" applyBorder="1" applyAlignment="1">
      <alignment horizontal="center"/>
    </xf>
    <xf numFmtId="3" fontId="6" fillId="18" borderId="6" xfId="0" applyNumberFormat="1" applyFont="1" applyFill="1" applyBorder="1" applyAlignment="1">
      <alignment horizontal="center"/>
    </xf>
    <xf numFmtId="3" fontId="6" fillId="18" borderId="21" xfId="0" applyNumberFormat="1" applyFont="1" applyFill="1" applyBorder="1" applyAlignment="1">
      <alignment horizontal="center"/>
    </xf>
    <xf numFmtId="0" fontId="3" fillId="18" borderId="5" xfId="0" applyFont="1" applyFill="1" applyBorder="1" applyAlignment="1">
      <alignment horizontal="center"/>
    </xf>
    <xf numFmtId="3" fontId="2" fillId="18" borderId="6" xfId="0" applyNumberFormat="1" applyFont="1" applyFill="1" applyBorder="1" applyAlignment="1">
      <alignment horizontal="center"/>
    </xf>
    <xf numFmtId="3" fontId="2" fillId="18" borderId="7" xfId="0" applyNumberFormat="1" applyFont="1" applyFill="1" applyBorder="1" applyAlignment="1">
      <alignment horizontal="center"/>
    </xf>
    <xf numFmtId="3" fontId="2" fillId="18" borderId="21" xfId="0" applyNumberFormat="1" applyFont="1" applyFill="1" applyBorder="1" applyAlignment="1">
      <alignment horizontal="center"/>
    </xf>
    <xf numFmtId="3" fontId="2" fillId="18" borderId="40" xfId="0" applyNumberFormat="1" applyFont="1" applyFill="1" applyBorder="1" applyAlignment="1">
      <alignment horizontal="center"/>
    </xf>
    <xf numFmtId="0" fontId="3" fillId="12" borderId="25" xfId="0" applyFont="1" applyFill="1" applyBorder="1" applyAlignment="1">
      <alignment horizontal="center"/>
    </xf>
    <xf numFmtId="0" fontId="3" fillId="12" borderId="26" xfId="0" applyFont="1" applyFill="1" applyBorder="1"/>
    <xf numFmtId="3" fontId="6" fillId="12" borderId="26" xfId="0" applyNumberFormat="1" applyFont="1" applyFill="1" applyBorder="1" applyAlignment="1">
      <alignment horizontal="center"/>
    </xf>
    <xf numFmtId="3" fontId="6" fillId="12" borderId="31" xfId="0" applyNumberFormat="1" applyFont="1" applyFill="1" applyBorder="1" applyAlignment="1">
      <alignment horizontal="center"/>
    </xf>
    <xf numFmtId="0" fontId="2" fillId="12" borderId="15" xfId="0" applyFont="1" applyFill="1" applyBorder="1"/>
    <xf numFmtId="0" fontId="2" fillId="12" borderId="16" xfId="0" applyFont="1" applyFill="1" applyBorder="1"/>
    <xf numFmtId="3" fontId="6" fillId="12" borderId="16" xfId="0" applyNumberFormat="1" applyFont="1" applyFill="1" applyBorder="1" applyAlignment="1">
      <alignment horizontal="center"/>
    </xf>
    <xf numFmtId="3" fontId="6" fillId="12" borderId="17" xfId="0" applyNumberFormat="1" applyFont="1" applyFill="1" applyBorder="1" applyAlignment="1">
      <alignment horizontal="center"/>
    </xf>
    <xf numFmtId="3" fontId="6" fillId="12" borderId="18" xfId="0" applyNumberFormat="1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3" fontId="8" fillId="15" borderId="6" xfId="0" applyNumberFormat="1" applyFont="1" applyFill="1" applyBorder="1" applyAlignment="1">
      <alignment horizontal="center"/>
    </xf>
    <xf numFmtId="3" fontId="8" fillId="15" borderId="21" xfId="0" applyNumberFormat="1" applyFont="1" applyFill="1" applyBorder="1" applyAlignment="1">
      <alignment horizontal="center"/>
    </xf>
    <xf numFmtId="0" fontId="2" fillId="12" borderId="25" xfId="0" applyFont="1" applyFill="1" applyBorder="1"/>
    <xf numFmtId="0" fontId="2" fillId="12" borderId="26" xfId="0" applyFont="1" applyFill="1" applyBorder="1"/>
    <xf numFmtId="3" fontId="6" fillId="12" borderId="33" xfId="0" applyNumberFormat="1" applyFont="1" applyFill="1" applyBorder="1" applyAlignment="1">
      <alignment horizontal="center"/>
    </xf>
    <xf numFmtId="3" fontId="2" fillId="16" borderId="6" xfId="0" applyNumberFormat="1" applyFont="1" applyFill="1" applyBorder="1" applyAlignment="1">
      <alignment horizontal="center"/>
    </xf>
    <xf numFmtId="3" fontId="6" fillId="17" borderId="16" xfId="0" applyNumberFormat="1" applyFont="1" applyFill="1" applyBorder="1" applyAlignment="1">
      <alignment horizontal="center"/>
    </xf>
    <xf numFmtId="0" fontId="3" fillId="25" borderId="3" xfId="0" applyFont="1" applyFill="1" applyBorder="1" applyAlignment="1">
      <alignment horizontal="center"/>
    </xf>
    <xf numFmtId="0" fontId="3" fillId="25" borderId="1" xfId="0" applyFont="1" applyFill="1" applyBorder="1"/>
    <xf numFmtId="0" fontId="2" fillId="25" borderId="1" xfId="0" applyFont="1" applyFill="1" applyBorder="1" applyAlignment="1">
      <alignment horizontal="center"/>
    </xf>
    <xf numFmtId="3" fontId="6" fillId="25" borderId="1" xfId="0" applyNumberFormat="1" applyFont="1" applyFill="1" applyBorder="1" applyAlignment="1">
      <alignment horizontal="center"/>
    </xf>
    <xf numFmtId="3" fontId="6" fillId="25" borderId="22" xfId="0" applyNumberFormat="1" applyFont="1" applyFill="1" applyBorder="1" applyAlignment="1">
      <alignment horizontal="center"/>
    </xf>
    <xf numFmtId="0" fontId="2" fillId="25" borderId="3" xfId="0" applyFont="1" applyFill="1" applyBorder="1" applyAlignment="1">
      <alignment horizontal="center"/>
    </xf>
    <xf numFmtId="0" fontId="2" fillId="25" borderId="1" xfId="0" applyFont="1" applyFill="1" applyBorder="1"/>
    <xf numFmtId="3" fontId="6" fillId="25" borderId="2" xfId="0" applyNumberFormat="1" applyFont="1" applyFill="1" applyBorder="1" applyAlignment="1">
      <alignment horizontal="center"/>
    </xf>
    <xf numFmtId="0" fontId="2" fillId="25" borderId="1" xfId="0" applyFont="1" applyFill="1" applyBorder="1" applyAlignment="1">
      <alignment horizontal="left"/>
    </xf>
    <xf numFmtId="3" fontId="6" fillId="18" borderId="10" xfId="0" applyNumberFormat="1" applyFont="1" applyFill="1" applyBorder="1" applyAlignment="1">
      <alignment horizontal="center"/>
    </xf>
    <xf numFmtId="0" fontId="2" fillId="18" borderId="15" xfId="0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16" xfId="0" applyFont="1" applyFill="1" applyBorder="1"/>
    <xf numFmtId="3" fontId="6" fillId="18" borderId="16" xfId="0" applyNumberFormat="1" applyFont="1" applyFill="1" applyBorder="1" applyAlignment="1">
      <alignment horizontal="center"/>
    </xf>
    <xf numFmtId="3" fontId="6" fillId="18" borderId="17" xfId="0" applyNumberFormat="1" applyFont="1" applyFill="1" applyBorder="1" applyAlignment="1">
      <alignment horizontal="center"/>
    </xf>
    <xf numFmtId="3" fontId="6" fillId="18" borderId="18" xfId="0" applyNumberFormat="1" applyFont="1" applyFill="1" applyBorder="1" applyAlignment="1">
      <alignment horizontal="center"/>
    </xf>
    <xf numFmtId="3" fontId="2" fillId="16" borderId="21" xfId="0" applyNumberFormat="1" applyFont="1" applyFill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3" fontId="2" fillId="5" borderId="22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3" fontId="6" fillId="7" borderId="2" xfId="0" applyNumberFormat="1" applyFont="1" applyFill="1" applyBorder="1" applyAlignment="1">
      <alignment horizontal="center"/>
    </xf>
    <xf numFmtId="0" fontId="3" fillId="26" borderId="25" xfId="0" applyFont="1" applyFill="1" applyBorder="1" applyAlignment="1">
      <alignment horizontal="center"/>
    </xf>
    <xf numFmtId="0" fontId="3" fillId="26" borderId="26" xfId="0" applyFont="1" applyFill="1" applyBorder="1"/>
    <xf numFmtId="0" fontId="2" fillId="11" borderId="26" xfId="0" applyFont="1" applyFill="1" applyBorder="1" applyAlignment="1">
      <alignment horizontal="center"/>
    </xf>
    <xf numFmtId="3" fontId="6" fillId="26" borderId="30" xfId="0" applyNumberFormat="1" applyFont="1" applyFill="1" applyBorder="1" applyAlignment="1">
      <alignment horizontal="center"/>
    </xf>
    <xf numFmtId="0" fontId="26" fillId="0" borderId="20" xfId="0" quotePrefix="1" applyFont="1" applyBorder="1"/>
    <xf numFmtId="0" fontId="5" fillId="0" borderId="45" xfId="0" applyFont="1" applyFill="1" applyBorder="1" applyAlignment="1">
      <alignment horizontal="left"/>
    </xf>
    <xf numFmtId="0" fontId="26" fillId="0" borderId="20" xfId="0" applyFont="1" applyBorder="1"/>
    <xf numFmtId="0" fontId="5" fillId="5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15" borderId="6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 vertical="center"/>
    </xf>
    <xf numFmtId="0" fontId="7" fillId="15" borderId="16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7" fillId="16" borderId="16" xfId="0" applyFont="1" applyFill="1" applyBorder="1" applyAlignment="1">
      <alignment horizontal="center"/>
    </xf>
    <xf numFmtId="0" fontId="2" fillId="12" borderId="25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7" fillId="15" borderId="15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7" fillId="16" borderId="15" xfId="0" applyFont="1" applyFill="1" applyBorder="1" applyAlignment="1">
      <alignment horizontal="center"/>
    </xf>
    <xf numFmtId="0" fontId="2" fillId="11" borderId="25" xfId="0" applyFont="1" applyFill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3" fontId="6" fillId="14" borderId="7" xfId="0" applyNumberFormat="1" applyFont="1" applyFill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3" fillId="27" borderId="5" xfId="0" applyFont="1" applyFill="1" applyBorder="1"/>
    <xf numFmtId="0" fontId="3" fillId="27" borderId="6" xfId="0" applyFont="1" applyFill="1" applyBorder="1"/>
    <xf numFmtId="0" fontId="3" fillId="27" borderId="15" xfId="0" applyFont="1" applyFill="1" applyBorder="1"/>
    <xf numFmtId="0" fontId="3" fillId="27" borderId="16" xfId="0" applyFont="1" applyFill="1" applyBorder="1"/>
    <xf numFmtId="0" fontId="2" fillId="27" borderId="6" xfId="0" applyFont="1" applyFill="1" applyBorder="1"/>
    <xf numFmtId="0" fontId="2" fillId="27" borderId="16" xfId="0" applyFont="1" applyFill="1" applyBorder="1"/>
    <xf numFmtId="3" fontId="2" fillId="27" borderId="6" xfId="0" applyNumberFormat="1" applyFont="1" applyFill="1" applyBorder="1" applyAlignment="1">
      <alignment horizontal="center"/>
    </xf>
    <xf numFmtId="3" fontId="2" fillId="27" borderId="7" xfId="0" applyNumberFormat="1" applyFont="1" applyFill="1" applyBorder="1" applyAlignment="1">
      <alignment horizontal="center"/>
    </xf>
    <xf numFmtId="3" fontId="2" fillId="27" borderId="16" xfId="0" applyNumberFormat="1" applyFont="1" applyFill="1" applyBorder="1" applyAlignment="1">
      <alignment horizontal="center"/>
    </xf>
    <xf numFmtId="3" fontId="2" fillId="27" borderId="17" xfId="0" applyNumberFormat="1" applyFont="1" applyFill="1" applyBorder="1" applyAlignment="1">
      <alignment horizontal="center"/>
    </xf>
    <xf numFmtId="0" fontId="20" fillId="0" borderId="46" xfId="1" applyFont="1" applyBorder="1" applyAlignment="1">
      <alignment horizontal="center" vertical="top" wrapText="1"/>
    </xf>
    <xf numFmtId="0" fontId="21" fillId="0" borderId="28" xfId="1" applyFont="1" applyBorder="1" applyAlignment="1">
      <alignment horizontal="center" vertical="top" wrapText="1"/>
    </xf>
    <xf numFmtId="3" fontId="20" fillId="13" borderId="28" xfId="1" applyNumberFormat="1" applyFont="1" applyFill="1" applyBorder="1" applyAlignment="1">
      <alignment horizontal="center" vertical="top" wrapText="1"/>
    </xf>
    <xf numFmtId="0" fontId="20" fillId="13" borderId="33" xfId="1" applyFont="1" applyFill="1" applyBorder="1"/>
    <xf numFmtId="3" fontId="20" fillId="13" borderId="33" xfId="1" applyNumberFormat="1" applyFont="1" applyFill="1" applyBorder="1" applyAlignment="1">
      <alignment horizontal="center" vertical="top" wrapText="1"/>
    </xf>
    <xf numFmtId="49" fontId="2" fillId="21" borderId="13" xfId="0" applyNumberFormat="1" applyFont="1" applyFill="1" applyBorder="1" applyAlignment="1">
      <alignment horizontal="center"/>
    </xf>
    <xf numFmtId="1" fontId="6" fillId="21" borderId="28" xfId="0" applyNumberFormat="1" applyFont="1" applyFill="1" applyBorder="1" applyAlignment="1">
      <alignment horizontal="center"/>
    </xf>
    <xf numFmtId="1" fontId="2" fillId="21" borderId="28" xfId="0" applyNumberFormat="1" applyFont="1" applyFill="1" applyBorder="1" applyAlignment="1">
      <alignment horizontal="center"/>
    </xf>
    <xf numFmtId="3" fontId="27" fillId="21" borderId="11" xfId="0" applyNumberFormat="1" applyFont="1" applyFill="1" applyBorder="1" applyAlignment="1">
      <alignment horizontal="center"/>
    </xf>
    <xf numFmtId="3" fontId="27" fillId="21" borderId="34" xfId="0" applyNumberFormat="1" applyFont="1" applyFill="1" applyBorder="1" applyAlignment="1">
      <alignment horizontal="center"/>
    </xf>
    <xf numFmtId="3" fontId="27" fillId="21" borderId="19" xfId="0" applyNumberFormat="1" applyFont="1" applyFill="1" applyBorder="1" applyAlignment="1">
      <alignment horizontal="center"/>
    </xf>
    <xf numFmtId="3" fontId="27" fillId="21" borderId="14" xfId="0" applyNumberFormat="1" applyFont="1" applyFill="1" applyBorder="1" applyAlignment="1">
      <alignment horizontal="center"/>
    </xf>
    <xf numFmtId="0" fontId="3" fillId="0" borderId="43" xfId="0" applyFont="1" applyBorder="1"/>
    <xf numFmtId="3" fontId="4" fillId="4" borderId="44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0" fontId="29" fillId="0" borderId="0" xfId="0" applyFont="1"/>
    <xf numFmtId="3" fontId="31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3" fontId="0" fillId="0" borderId="1" xfId="0" applyNumberFormat="1" applyBorder="1"/>
    <xf numFmtId="0" fontId="2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4" fillId="20" borderId="0" xfId="0" applyFont="1" applyFill="1" applyAlignment="1">
      <alignment horizontal="center"/>
    </xf>
    <xf numFmtId="0" fontId="23" fillId="20" borderId="0" xfId="0" applyFont="1" applyFill="1" applyAlignment="1">
      <alignment horizontal="right"/>
    </xf>
    <xf numFmtId="0" fontId="24" fillId="9" borderId="0" xfId="0" applyFont="1" applyFill="1" applyAlignment="1">
      <alignment horizontal="center"/>
    </xf>
    <xf numFmtId="0" fontId="23" fillId="9" borderId="0" xfId="0" applyFont="1" applyFill="1" applyAlignment="1">
      <alignment horizontal="center"/>
    </xf>
    <xf numFmtId="0" fontId="1" fillId="0" borderId="37" xfId="1" applyFont="1" applyBorder="1" applyAlignment="1">
      <alignment horizontal="center"/>
    </xf>
    <xf numFmtId="0" fontId="17" fillId="0" borderId="38" xfId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8C29C"/>
      <color rgb="FFFFFF99"/>
      <color rgb="FFFBF7A7"/>
      <color rgb="FFFFFF00"/>
      <color rgb="FFBEA388"/>
      <color rgb="FFB29272"/>
      <color rgb="FFAB8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1</xdr:col>
      <xdr:colOff>295275</xdr:colOff>
      <xdr:row>3</xdr:row>
      <xdr:rowOff>66675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853826E-E14A-2AC0-DE70-F434D53D3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2400"/>
          <a:ext cx="6381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0</xdr:rowOff>
    </xdr:from>
    <xdr:to>
      <xdr:col>1</xdr:col>
      <xdr:colOff>323850</xdr:colOff>
      <xdr:row>3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97FC540-0DDC-DD2A-1C7F-B8378151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1925"/>
          <a:ext cx="6381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57150</xdr:colOff>
      <xdr:row>3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687DEEC-D877-3562-D668-FF4CE572C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6381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57150</xdr:rowOff>
    </xdr:to>
    <xdr:sp macro="" textlink="">
      <xdr:nvSpPr>
        <xdr:cNvPr id="2049" name="AutoShape 1" descr="download.php (268×401)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57150</xdr:rowOff>
    </xdr:to>
    <xdr:sp macro="" textlink="">
      <xdr:nvSpPr>
        <xdr:cNvPr id="2050" name="AutoShape 2" descr="download.php (268×401)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619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381000</xdr:colOff>
      <xdr:row>3</xdr:row>
      <xdr:rowOff>133350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92473A9-B213-7EED-88A4-1D853EE1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6381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28575</xdr:colOff>
      <xdr:row>3</xdr:row>
      <xdr:rowOff>152400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691FFE4-62A9-491E-AA74-101D1DC48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381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1733550</xdr:colOff>
      <xdr:row>1</xdr:row>
      <xdr:rowOff>19050</xdr:rowOff>
    </xdr:from>
    <xdr:to>
      <xdr:col>1</xdr:col>
      <xdr:colOff>2371725</xdr:colOff>
      <xdr:row>1</xdr:row>
      <xdr:rowOff>781050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DD2A727-317A-40C3-9E5B-C38EB43D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80975"/>
          <a:ext cx="6381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638175</xdr:colOff>
      <xdr:row>3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505FD3B-37FD-14D9-24BB-A7BC7DC1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6381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62"/>
  <sheetViews>
    <sheetView workbookViewId="0">
      <selection activeCell="C25" sqref="C25"/>
    </sheetView>
  </sheetViews>
  <sheetFormatPr defaultColWidth="9.109375" defaultRowHeight="13.2" x14ac:dyDescent="0.25"/>
  <cols>
    <col min="1" max="1" width="6.44140625" style="3" customWidth="1"/>
    <col min="2" max="2" width="5.44140625" style="3" customWidth="1"/>
    <col min="3" max="3" width="35.44140625" style="3" customWidth="1"/>
    <col min="4" max="4" width="17.88671875" style="3" customWidth="1"/>
    <col min="5" max="5" width="16.109375" style="3" customWidth="1"/>
    <col min="6" max="6" width="17" style="5" customWidth="1"/>
    <col min="7" max="16384" width="9.109375" style="3"/>
  </cols>
  <sheetData>
    <row r="2" spans="1:6" ht="27.6" x14ac:dyDescent="0.65">
      <c r="A2"/>
      <c r="C2" s="305" t="s">
        <v>415</v>
      </c>
      <c r="D2" s="305"/>
      <c r="E2" s="4"/>
    </row>
    <row r="3" spans="1:6" ht="27.6" x14ac:dyDescent="0.65">
      <c r="C3" s="306" t="s">
        <v>413</v>
      </c>
      <c r="D3" s="306"/>
      <c r="E3" s="4"/>
    </row>
    <row r="4" spans="1:6" ht="20.25" customHeight="1" thickBot="1" x14ac:dyDescent="0.35">
      <c r="C4" s="4"/>
      <c r="D4" s="4"/>
      <c r="E4" s="4"/>
    </row>
    <row r="5" spans="1:6" ht="13.8" thickBot="1" x14ac:dyDescent="0.3">
      <c r="D5" s="139" t="s">
        <v>65</v>
      </c>
      <c r="E5" s="139" t="s">
        <v>63</v>
      </c>
      <c r="F5" s="139" t="s">
        <v>65</v>
      </c>
    </row>
    <row r="6" spans="1:6" ht="13.8" thickBot="1" x14ac:dyDescent="0.3">
      <c r="A6" s="135"/>
      <c r="B6" s="136"/>
      <c r="C6" s="137" t="s">
        <v>149</v>
      </c>
      <c r="D6" s="138" t="s">
        <v>138</v>
      </c>
      <c r="E6" s="285" t="s">
        <v>138</v>
      </c>
      <c r="F6" s="138" t="s">
        <v>144</v>
      </c>
    </row>
    <row r="7" spans="1:6" x14ac:dyDescent="0.25">
      <c r="A7" s="33" t="s">
        <v>1</v>
      </c>
      <c r="B7" s="34" t="s">
        <v>52</v>
      </c>
      <c r="C7" s="35" t="s">
        <v>2</v>
      </c>
      <c r="D7" s="36">
        <f>'PŘÍJMY 2025'!D8</f>
        <v>129515</v>
      </c>
      <c r="E7" s="37">
        <f>'PŘÍJMY 2025'!E8</f>
        <v>141745</v>
      </c>
      <c r="F7" s="45">
        <f>'PŘÍJMY 2025'!F8</f>
        <v>138364</v>
      </c>
    </row>
    <row r="8" spans="1:6" x14ac:dyDescent="0.25">
      <c r="A8" s="7"/>
      <c r="B8" s="8" t="s">
        <v>53</v>
      </c>
      <c r="C8" s="6" t="s">
        <v>3</v>
      </c>
      <c r="D8" s="28">
        <f>'PŘÍJMY 2025'!D58</f>
        <v>30562</v>
      </c>
      <c r="E8" s="2">
        <f>'PŘÍJMY 2025'!E58</f>
        <v>19572</v>
      </c>
      <c r="F8" s="31">
        <f>'PŘÍJMY 2025'!F58</f>
        <v>15942</v>
      </c>
    </row>
    <row r="9" spans="1:6" x14ac:dyDescent="0.25">
      <c r="A9" s="7"/>
      <c r="B9" s="8" t="s">
        <v>54</v>
      </c>
      <c r="C9" s="6" t="s">
        <v>4</v>
      </c>
      <c r="D9" s="28">
        <f>'PŘÍJMY 2025'!D64</f>
        <v>30000</v>
      </c>
      <c r="E9" s="2">
        <f>'PŘÍJMY 2025'!E64</f>
        <v>26458</v>
      </c>
      <c r="F9" s="31">
        <f>'PŘÍJMY 2025'!F64</f>
        <v>30000</v>
      </c>
    </row>
    <row r="10" spans="1:6" x14ac:dyDescent="0.25">
      <c r="A10" s="9"/>
      <c r="B10" s="8" t="s">
        <v>55</v>
      </c>
      <c r="C10" s="10" t="s">
        <v>38</v>
      </c>
      <c r="D10" s="28">
        <f>'PŘÍJMY 2025'!D76</f>
        <v>28904</v>
      </c>
      <c r="E10" s="2">
        <f>'PŘÍJMY 2025'!E76</f>
        <v>46494</v>
      </c>
      <c r="F10" s="31">
        <f>'PŘÍJMY 2025'!F76</f>
        <v>49191</v>
      </c>
    </row>
    <row r="11" spans="1:6" ht="17.25" customHeight="1" thickBot="1" x14ac:dyDescent="0.3">
      <c r="A11" s="211" t="s">
        <v>5</v>
      </c>
      <c r="B11" s="212"/>
      <c r="C11" s="212"/>
      <c r="D11" s="213">
        <f>SUM(D7:D10)</f>
        <v>218981</v>
      </c>
      <c r="E11" s="214">
        <f>SUM(E7:E10)</f>
        <v>234269</v>
      </c>
      <c r="F11" s="215">
        <f>SUM(F7:F10)</f>
        <v>233497</v>
      </c>
    </row>
    <row r="12" spans="1:6" ht="13.8" thickBot="1" x14ac:dyDescent="0.3">
      <c r="A12" s="71"/>
      <c r="B12" s="71"/>
      <c r="C12" s="71"/>
      <c r="D12" s="18"/>
      <c r="E12" s="18"/>
      <c r="F12" s="18"/>
    </row>
    <row r="13" spans="1:6" ht="13.8" thickBot="1" x14ac:dyDescent="0.3">
      <c r="A13" s="14"/>
      <c r="B13" s="14"/>
      <c r="D13" s="139" t="s">
        <v>65</v>
      </c>
      <c r="E13" s="139" t="s">
        <v>63</v>
      </c>
      <c r="F13" s="139" t="s">
        <v>65</v>
      </c>
    </row>
    <row r="14" spans="1:6" ht="13.8" thickBot="1" x14ac:dyDescent="0.3">
      <c r="A14" s="160" t="s">
        <v>6</v>
      </c>
      <c r="B14" s="161"/>
      <c r="C14" s="162" t="s">
        <v>150</v>
      </c>
      <c r="D14" s="286">
        <v>2024</v>
      </c>
      <c r="E14" s="287">
        <v>2024</v>
      </c>
      <c r="F14" s="286">
        <v>2025</v>
      </c>
    </row>
    <row r="15" spans="1:6" x14ac:dyDescent="0.25">
      <c r="A15" s="33" t="s">
        <v>1</v>
      </c>
      <c r="B15" s="34" t="s">
        <v>56</v>
      </c>
      <c r="C15" s="44" t="s">
        <v>7</v>
      </c>
      <c r="D15" s="36">
        <f>'VÝDAJE 2025'!D101</f>
        <v>156742</v>
      </c>
      <c r="E15" s="37">
        <f>'VÝDAJE 2025'!E101</f>
        <v>170373</v>
      </c>
      <c r="F15" s="45">
        <f>'VÝDAJE 2025'!F101</f>
        <v>163597</v>
      </c>
    </row>
    <row r="16" spans="1:6" ht="16.5" customHeight="1" x14ac:dyDescent="0.25">
      <c r="A16" s="7"/>
      <c r="B16" s="8" t="s">
        <v>57</v>
      </c>
      <c r="C16" s="6" t="s">
        <v>8</v>
      </c>
      <c r="D16" s="28">
        <f>'VÝDAJE 2025'!D159</f>
        <v>68403</v>
      </c>
      <c r="E16" s="2">
        <f>'VÝDAJE 2025'!E159</f>
        <v>104642</v>
      </c>
      <c r="F16" s="31">
        <f>'VÝDAJE 2025'!F159</f>
        <v>110300</v>
      </c>
    </row>
    <row r="17" spans="1:6" ht="17.25" customHeight="1" thickBot="1" x14ac:dyDescent="0.3">
      <c r="A17" s="211" t="s">
        <v>9</v>
      </c>
      <c r="B17" s="212"/>
      <c r="C17" s="212"/>
      <c r="D17" s="213">
        <f>SUM(D15:D16)</f>
        <v>225145</v>
      </c>
      <c r="E17" s="214">
        <f>SUM(E15:E16)</f>
        <v>275015</v>
      </c>
      <c r="F17" s="215">
        <f>SUM(F15:F16)</f>
        <v>273897</v>
      </c>
    </row>
    <row r="18" spans="1:6" x14ac:dyDescent="0.25">
      <c r="A18" s="14"/>
      <c r="B18" s="14"/>
      <c r="C18" s="15"/>
      <c r="D18" s="5"/>
      <c r="E18" s="5"/>
    </row>
    <row r="19" spans="1:6" ht="13.8" thickBot="1" x14ac:dyDescent="0.3">
      <c r="A19" s="14"/>
      <c r="B19" s="14"/>
      <c r="C19" s="15"/>
      <c r="D19" s="5"/>
      <c r="E19" s="5"/>
    </row>
    <row r="20" spans="1:6" ht="19.5" customHeight="1" thickBot="1" x14ac:dyDescent="0.3">
      <c r="A20" s="207" t="s">
        <v>10</v>
      </c>
      <c r="B20" s="208"/>
      <c r="C20" s="118" t="s">
        <v>11</v>
      </c>
      <c r="D20" s="209">
        <f>SUM(D11-D17)</f>
        <v>-6164</v>
      </c>
      <c r="E20" s="98">
        <f>SUM(E11-E17)</f>
        <v>-40746</v>
      </c>
      <c r="F20" s="210">
        <f>SUM(F11-F17)</f>
        <v>-40400</v>
      </c>
    </row>
    <row r="21" spans="1:6" ht="13.8" thickBot="1" x14ac:dyDescent="0.3">
      <c r="A21" s="14"/>
      <c r="B21" s="14"/>
      <c r="C21" s="15"/>
      <c r="D21" s="5"/>
      <c r="E21" s="5"/>
    </row>
    <row r="22" spans="1:6" x14ac:dyDescent="0.25">
      <c r="A22" s="14"/>
      <c r="B22" s="14"/>
      <c r="C22" s="15"/>
      <c r="D22" s="139" t="s">
        <v>65</v>
      </c>
      <c r="E22" s="139" t="s">
        <v>63</v>
      </c>
      <c r="F22" s="139" t="s">
        <v>65</v>
      </c>
    </row>
    <row r="23" spans="1:6" ht="13.8" thickBot="1" x14ac:dyDescent="0.3">
      <c r="A23" s="163" t="s">
        <v>12</v>
      </c>
      <c r="B23" s="164"/>
      <c r="C23" s="165" t="s">
        <v>151</v>
      </c>
      <c r="D23" s="286">
        <v>2024</v>
      </c>
      <c r="E23" s="287">
        <v>2024</v>
      </c>
      <c r="F23" s="286">
        <v>2025</v>
      </c>
    </row>
    <row r="24" spans="1:6" x14ac:dyDescent="0.25">
      <c r="A24" s="7" t="s">
        <v>1</v>
      </c>
      <c r="B24" s="8">
        <v>8115</v>
      </c>
      <c r="C24" s="10" t="s">
        <v>32</v>
      </c>
      <c r="D24" s="28">
        <v>18500</v>
      </c>
      <c r="E24" s="2">
        <v>70346</v>
      </c>
      <c r="F24" s="31">
        <v>50000</v>
      </c>
    </row>
    <row r="25" spans="1:6" x14ac:dyDescent="0.25">
      <c r="A25" s="7"/>
      <c r="B25" s="8">
        <v>8124</v>
      </c>
      <c r="C25" s="10" t="s">
        <v>446</v>
      </c>
      <c r="D25" s="28">
        <v>-12336</v>
      </c>
      <c r="E25" s="2">
        <v>-29600</v>
      </c>
      <c r="F25" s="31">
        <v>-9600</v>
      </c>
    </row>
    <row r="26" spans="1:6" ht="21" customHeight="1" thickBot="1" x14ac:dyDescent="0.3">
      <c r="A26" s="211" t="s">
        <v>9</v>
      </c>
      <c r="B26" s="212"/>
      <c r="C26" s="212" t="s">
        <v>13</v>
      </c>
      <c r="D26" s="213">
        <f>SUM(D24:D25)</f>
        <v>6164</v>
      </c>
      <c r="E26" s="214">
        <f>SUM(E24:E25)</f>
        <v>40746</v>
      </c>
      <c r="F26" s="215">
        <f>SUM(F24:F25)</f>
        <v>40400</v>
      </c>
    </row>
    <row r="27" spans="1:6" x14ac:dyDescent="0.25">
      <c r="A27" s="14"/>
      <c r="C27" s="17"/>
      <c r="D27" s="17"/>
      <c r="E27" s="17"/>
      <c r="F27" s="18"/>
    </row>
    <row r="28" spans="1:6" ht="9.75" customHeight="1" x14ac:dyDescent="0.25">
      <c r="A28" s="14"/>
      <c r="C28" s="17"/>
      <c r="D28" s="17"/>
      <c r="E28" s="17"/>
      <c r="F28" s="18"/>
    </row>
    <row r="29" spans="1:6" x14ac:dyDescent="0.25">
      <c r="A29" s="14"/>
      <c r="C29" s="17"/>
      <c r="D29" s="140" t="s">
        <v>278</v>
      </c>
      <c r="E29" s="141"/>
      <c r="F29" s="142"/>
    </row>
    <row r="30" spans="1:6" x14ac:dyDescent="0.25">
      <c r="D30" s="140" t="s">
        <v>137</v>
      </c>
      <c r="E30" s="143"/>
      <c r="F30" s="144"/>
    </row>
    <row r="31" spans="1:6" x14ac:dyDescent="0.25">
      <c r="F31" s="16"/>
    </row>
    <row r="32" spans="1:6" x14ac:dyDescent="0.25">
      <c r="F32" s="16"/>
    </row>
    <row r="33" spans="6:6" ht="9.75" customHeight="1" x14ac:dyDescent="0.25">
      <c r="F33" s="16"/>
    </row>
    <row r="34" spans="6:6" x14ac:dyDescent="0.25">
      <c r="F34" s="16"/>
    </row>
    <row r="35" spans="6:6" x14ac:dyDescent="0.25">
      <c r="F35" s="16"/>
    </row>
    <row r="36" spans="6:6" x14ac:dyDescent="0.25">
      <c r="F36" s="16"/>
    </row>
    <row r="37" spans="6:6" x14ac:dyDescent="0.25">
      <c r="F37" s="16"/>
    </row>
    <row r="38" spans="6:6" x14ac:dyDescent="0.25">
      <c r="F38" s="16"/>
    </row>
    <row r="39" spans="6:6" x14ac:dyDescent="0.25">
      <c r="F39" s="16"/>
    </row>
    <row r="40" spans="6:6" x14ac:dyDescent="0.25">
      <c r="F40" s="16"/>
    </row>
    <row r="41" spans="6:6" x14ac:dyDescent="0.25">
      <c r="F41" s="16"/>
    </row>
    <row r="42" spans="6:6" x14ac:dyDescent="0.25">
      <c r="F42" s="16"/>
    </row>
    <row r="43" spans="6:6" x14ac:dyDescent="0.25">
      <c r="F43" s="16"/>
    </row>
    <row r="44" spans="6:6" x14ac:dyDescent="0.25">
      <c r="F44" s="16"/>
    </row>
    <row r="45" spans="6:6" x14ac:dyDescent="0.25">
      <c r="F45" s="16"/>
    </row>
    <row r="46" spans="6:6" x14ac:dyDescent="0.25">
      <c r="F46" s="16"/>
    </row>
    <row r="47" spans="6:6" x14ac:dyDescent="0.25">
      <c r="F47" s="16"/>
    </row>
    <row r="48" spans="6:6" x14ac:dyDescent="0.25">
      <c r="F48" s="16"/>
    </row>
    <row r="49" spans="6:6" x14ac:dyDescent="0.25">
      <c r="F49" s="16"/>
    </row>
    <row r="50" spans="6:6" x14ac:dyDescent="0.25">
      <c r="F50" s="16"/>
    </row>
    <row r="51" spans="6:6" x14ac:dyDescent="0.25">
      <c r="F51" s="16"/>
    </row>
    <row r="52" spans="6:6" x14ac:dyDescent="0.25">
      <c r="F52" s="16"/>
    </row>
    <row r="53" spans="6:6" x14ac:dyDescent="0.25">
      <c r="F53" s="16"/>
    </row>
    <row r="54" spans="6:6" x14ac:dyDescent="0.25">
      <c r="F54" s="16"/>
    </row>
    <row r="55" spans="6:6" x14ac:dyDescent="0.25">
      <c r="F55" s="16"/>
    </row>
    <row r="56" spans="6:6" x14ac:dyDescent="0.25">
      <c r="F56" s="16"/>
    </row>
    <row r="57" spans="6:6" x14ac:dyDescent="0.25">
      <c r="F57" s="16"/>
    </row>
    <row r="58" spans="6:6" x14ac:dyDescent="0.25">
      <c r="F58" s="16"/>
    </row>
    <row r="59" spans="6:6" x14ac:dyDescent="0.25">
      <c r="F59" s="16"/>
    </row>
    <row r="60" spans="6:6" x14ac:dyDescent="0.25">
      <c r="F60" s="16"/>
    </row>
    <row r="61" spans="6:6" x14ac:dyDescent="0.25">
      <c r="F61" s="16"/>
    </row>
    <row r="62" spans="6:6" x14ac:dyDescent="0.25">
      <c r="F62" s="16"/>
    </row>
  </sheetData>
  <mergeCells count="2">
    <mergeCell ref="C2:D2"/>
    <mergeCell ref="C3:D3"/>
  </mergeCells>
  <pageMargins left="0.44" right="0.45" top="0.57999999999999996" bottom="0.55000000000000004" header="0.61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14"/>
  <sheetViews>
    <sheetView tabSelected="1" topLeftCell="A52" workbookViewId="0">
      <selection activeCell="I19" sqref="I19"/>
    </sheetView>
  </sheetViews>
  <sheetFormatPr defaultColWidth="9.109375" defaultRowHeight="13.2" x14ac:dyDescent="0.25"/>
  <cols>
    <col min="1" max="1" width="7.33203125" style="3" customWidth="1"/>
    <col min="2" max="2" width="5.88671875" style="3" customWidth="1"/>
    <col min="3" max="3" width="44.6640625" style="3" customWidth="1"/>
    <col min="4" max="4" width="12.6640625" style="5" customWidth="1"/>
    <col min="5" max="5" width="14.88671875" style="5" customWidth="1"/>
    <col min="6" max="6" width="11.77734375" style="5" customWidth="1"/>
    <col min="7" max="16384" width="9.109375" style="3"/>
  </cols>
  <sheetData>
    <row r="2" spans="1:6" ht="30.75" customHeight="1" x14ac:dyDescent="0.65">
      <c r="A2"/>
      <c r="C2" s="307" t="s">
        <v>415</v>
      </c>
      <c r="D2" s="307"/>
    </row>
    <row r="3" spans="1:6" ht="29.25" customHeight="1" x14ac:dyDescent="0.65">
      <c r="C3" s="308" t="s">
        <v>414</v>
      </c>
      <c r="D3" s="308"/>
    </row>
    <row r="4" spans="1:6" ht="6" customHeight="1" thickBot="1" x14ac:dyDescent="0.3">
      <c r="C4" s="5"/>
    </row>
    <row r="5" spans="1:6" ht="23.25" customHeight="1" thickBot="1" x14ac:dyDescent="0.45">
      <c r="C5" s="32"/>
      <c r="D5" s="291" t="s">
        <v>65</v>
      </c>
      <c r="E5" s="291" t="s">
        <v>63</v>
      </c>
      <c r="F5" s="291" t="s">
        <v>65</v>
      </c>
    </row>
    <row r="6" spans="1:6" ht="16.2" thickBot="1" x14ac:dyDescent="0.35">
      <c r="A6" s="145"/>
      <c r="B6" s="146"/>
      <c r="C6" s="147" t="s">
        <v>152</v>
      </c>
      <c r="D6" s="148" t="s">
        <v>138</v>
      </c>
      <c r="E6" s="148" t="s">
        <v>138</v>
      </c>
      <c r="F6" s="148" t="s">
        <v>144</v>
      </c>
    </row>
    <row r="7" spans="1:6" x14ac:dyDescent="0.25">
      <c r="A7" s="116"/>
      <c r="B7" s="105" t="s">
        <v>0</v>
      </c>
      <c r="C7" s="106" t="s">
        <v>15</v>
      </c>
      <c r="D7" s="200"/>
      <c r="E7" s="184"/>
      <c r="F7" s="201"/>
    </row>
    <row r="8" spans="1:6" ht="16.5" customHeight="1" thickBot="1" x14ac:dyDescent="0.3">
      <c r="A8" s="149"/>
      <c r="B8" s="150" t="s">
        <v>52</v>
      </c>
      <c r="C8" s="151" t="s">
        <v>16</v>
      </c>
      <c r="D8" s="152">
        <v>129515</v>
      </c>
      <c r="E8" s="153">
        <v>141745</v>
      </c>
      <c r="F8" s="154">
        <f>'rozpis příjmů'!$D$25</f>
        <v>138364</v>
      </c>
    </row>
    <row r="9" spans="1:6" ht="7.5" customHeight="1" thickBot="1" x14ac:dyDescent="0.3">
      <c r="A9" s="14" t="s">
        <v>0</v>
      </c>
      <c r="B9" s="14"/>
      <c r="D9" s="16"/>
      <c r="E9" s="16"/>
      <c r="F9" s="16"/>
    </row>
    <row r="10" spans="1:6" ht="15" customHeight="1" x14ac:dyDescent="0.25">
      <c r="A10" s="202"/>
      <c r="B10" s="105"/>
      <c r="C10" s="106" t="s">
        <v>18</v>
      </c>
      <c r="D10" s="203"/>
      <c r="E10" s="204"/>
      <c r="F10" s="205"/>
    </row>
    <row r="11" spans="1:6" ht="6.75" customHeight="1" x14ac:dyDescent="0.25">
      <c r="A11" s="7" t="s">
        <v>0</v>
      </c>
      <c r="B11" s="8"/>
      <c r="C11" s="10"/>
      <c r="D11" s="46"/>
      <c r="E11" s="27"/>
      <c r="F11" s="63"/>
    </row>
    <row r="12" spans="1:6" x14ac:dyDescent="0.25">
      <c r="A12" s="166" t="s">
        <v>17</v>
      </c>
      <c r="B12" s="167" t="s">
        <v>0</v>
      </c>
      <c r="C12" s="168" t="s">
        <v>72</v>
      </c>
      <c r="D12" s="169"/>
      <c r="E12" s="170"/>
      <c r="F12" s="171"/>
    </row>
    <row r="13" spans="1:6" x14ac:dyDescent="0.25">
      <c r="A13" s="7">
        <v>1037</v>
      </c>
      <c r="B13" s="8"/>
      <c r="C13" s="10" t="s">
        <v>139</v>
      </c>
      <c r="D13" s="59">
        <v>69</v>
      </c>
      <c r="E13" s="61">
        <v>69</v>
      </c>
      <c r="F13" s="64">
        <f>'rozpis příjmů'!$D$31</f>
        <v>69</v>
      </c>
    </row>
    <row r="14" spans="1:6" x14ac:dyDescent="0.25">
      <c r="A14" s="7">
        <v>1069</v>
      </c>
      <c r="B14" s="8"/>
      <c r="C14" s="10" t="s">
        <v>106</v>
      </c>
      <c r="D14" s="59">
        <v>1200</v>
      </c>
      <c r="E14" s="61">
        <v>1200</v>
      </c>
      <c r="F14" s="64">
        <f>'rozpis příjmů'!$D$33</f>
        <v>1200</v>
      </c>
    </row>
    <row r="15" spans="1:6" ht="7.5" customHeight="1" x14ac:dyDescent="0.25">
      <c r="A15" s="7"/>
      <c r="B15" s="8"/>
      <c r="C15" s="6"/>
      <c r="D15" s="46"/>
      <c r="E15" s="27"/>
      <c r="F15" s="63"/>
    </row>
    <row r="16" spans="1:6" x14ac:dyDescent="0.25">
      <c r="A16" s="166" t="s">
        <v>17</v>
      </c>
      <c r="B16" s="167" t="s">
        <v>0</v>
      </c>
      <c r="C16" s="168" t="s">
        <v>25</v>
      </c>
      <c r="D16" s="172" t="s">
        <v>0</v>
      </c>
      <c r="E16" s="173" t="s">
        <v>0</v>
      </c>
      <c r="F16" s="174" t="s">
        <v>0</v>
      </c>
    </row>
    <row r="17" spans="1:7" x14ac:dyDescent="0.25">
      <c r="A17" s="7">
        <v>2169</v>
      </c>
      <c r="B17" s="8"/>
      <c r="C17" s="10" t="s">
        <v>210</v>
      </c>
      <c r="D17" s="59">
        <v>0</v>
      </c>
      <c r="E17" s="61">
        <v>65</v>
      </c>
      <c r="F17" s="64">
        <v>0</v>
      </c>
    </row>
    <row r="18" spans="1:7" x14ac:dyDescent="0.25">
      <c r="A18" s="7">
        <v>2219</v>
      </c>
      <c r="B18" s="8"/>
      <c r="C18" s="10" t="s">
        <v>264</v>
      </c>
      <c r="D18" s="59">
        <v>280</v>
      </c>
      <c r="E18" s="61">
        <v>280</v>
      </c>
      <c r="F18" s="64">
        <f>'rozpis příjmů'!$D$36</f>
        <v>280</v>
      </c>
    </row>
    <row r="19" spans="1:7" x14ac:dyDescent="0.25">
      <c r="A19" s="7">
        <v>2299</v>
      </c>
      <c r="B19" s="8"/>
      <c r="C19" s="10" t="s">
        <v>212</v>
      </c>
      <c r="D19" s="59">
        <v>0</v>
      </c>
      <c r="E19" s="61">
        <v>825</v>
      </c>
      <c r="F19" s="64">
        <v>0</v>
      </c>
    </row>
    <row r="20" spans="1:7" ht="7.5" customHeight="1" x14ac:dyDescent="0.25">
      <c r="A20" s="7"/>
      <c r="B20" s="8"/>
      <c r="C20" s="6"/>
      <c r="D20" s="46"/>
      <c r="E20" s="27"/>
      <c r="F20" s="63"/>
    </row>
    <row r="21" spans="1:7" x14ac:dyDescent="0.25">
      <c r="A21" s="166" t="s">
        <v>17</v>
      </c>
      <c r="B21" s="167" t="s">
        <v>0</v>
      </c>
      <c r="C21" s="168" t="s">
        <v>34</v>
      </c>
      <c r="D21" s="172" t="s">
        <v>0</v>
      </c>
      <c r="E21" s="173" t="s">
        <v>0</v>
      </c>
      <c r="F21" s="174" t="s">
        <v>0</v>
      </c>
    </row>
    <row r="22" spans="1:7" x14ac:dyDescent="0.25">
      <c r="A22" s="7">
        <v>2310</v>
      </c>
      <c r="B22" s="8"/>
      <c r="C22" s="6" t="s">
        <v>40</v>
      </c>
      <c r="D22" s="46">
        <v>470</v>
      </c>
      <c r="E22" s="27">
        <v>470</v>
      </c>
      <c r="F22" s="64">
        <f>'rozpis příjmů'!$D$39</f>
        <v>470</v>
      </c>
    </row>
    <row r="23" spans="1:7" x14ac:dyDescent="0.25">
      <c r="A23" s="7">
        <v>2321</v>
      </c>
      <c r="B23" s="8"/>
      <c r="C23" s="6" t="s">
        <v>265</v>
      </c>
      <c r="D23" s="46">
        <v>7861</v>
      </c>
      <c r="E23" s="27">
        <v>7861</v>
      </c>
      <c r="F23" s="64">
        <f>SUM('rozpis příjmů'!D41:D42)</f>
        <v>8191</v>
      </c>
    </row>
    <row r="24" spans="1:7" x14ac:dyDescent="0.25">
      <c r="A24" s="7">
        <v>2329</v>
      </c>
      <c r="B24" s="8"/>
      <c r="C24" s="6" t="s">
        <v>199</v>
      </c>
      <c r="D24" s="46">
        <v>0</v>
      </c>
      <c r="E24" s="27">
        <v>50</v>
      </c>
      <c r="F24" s="64">
        <v>0</v>
      </c>
    </row>
    <row r="25" spans="1:7" ht="7.5" customHeight="1" x14ac:dyDescent="0.25">
      <c r="A25" s="7"/>
      <c r="B25" s="8"/>
      <c r="C25" s="6"/>
      <c r="D25" s="46"/>
      <c r="E25" s="27"/>
      <c r="F25" s="63"/>
    </row>
    <row r="26" spans="1:7" x14ac:dyDescent="0.25">
      <c r="A26" s="166" t="s">
        <v>17</v>
      </c>
      <c r="B26" s="167" t="s">
        <v>0</v>
      </c>
      <c r="C26" s="168" t="s">
        <v>35</v>
      </c>
      <c r="D26" s="172" t="s">
        <v>0</v>
      </c>
      <c r="E26" s="173" t="s">
        <v>0</v>
      </c>
      <c r="F26" s="174" t="s">
        <v>0</v>
      </c>
    </row>
    <row r="27" spans="1:7" x14ac:dyDescent="0.25">
      <c r="A27" s="7">
        <v>3111</v>
      </c>
      <c r="B27" s="8"/>
      <c r="C27" s="6" t="s">
        <v>135</v>
      </c>
      <c r="D27" s="59">
        <v>0</v>
      </c>
      <c r="E27" s="61">
        <v>535</v>
      </c>
      <c r="F27" s="64">
        <v>0</v>
      </c>
    </row>
    <row r="28" spans="1:7" x14ac:dyDescent="0.25">
      <c r="A28" s="7">
        <v>3113</v>
      </c>
      <c r="B28" s="8"/>
      <c r="C28" s="6" t="s">
        <v>107</v>
      </c>
      <c r="D28" s="59">
        <v>0</v>
      </c>
      <c r="E28" s="61">
        <v>2794</v>
      </c>
      <c r="F28" s="64">
        <v>0</v>
      </c>
      <c r="G28" s="3" t="s">
        <v>0</v>
      </c>
    </row>
    <row r="29" spans="1:7" ht="6.75" customHeight="1" x14ac:dyDescent="0.25">
      <c r="A29" s="7"/>
      <c r="B29" s="8"/>
      <c r="C29" s="6"/>
      <c r="D29" s="46"/>
      <c r="E29" s="27"/>
      <c r="F29" s="63" t="s">
        <v>0</v>
      </c>
    </row>
    <row r="30" spans="1:7" x14ac:dyDescent="0.25">
      <c r="A30" s="166" t="s">
        <v>17</v>
      </c>
      <c r="B30" s="167" t="s">
        <v>0</v>
      </c>
      <c r="C30" s="168" t="s">
        <v>99</v>
      </c>
      <c r="D30" s="172" t="s">
        <v>0</v>
      </c>
      <c r="E30" s="173" t="s">
        <v>0</v>
      </c>
      <c r="F30" s="174" t="s">
        <v>0</v>
      </c>
    </row>
    <row r="31" spans="1:7" x14ac:dyDescent="0.25">
      <c r="A31" s="7">
        <v>3314</v>
      </c>
      <c r="B31" s="8"/>
      <c r="C31" s="10" t="s">
        <v>42</v>
      </c>
      <c r="D31" s="59">
        <v>41</v>
      </c>
      <c r="E31" s="61">
        <v>116</v>
      </c>
      <c r="F31" s="64">
        <f>'rozpis příjmů'!D45</f>
        <v>41</v>
      </c>
    </row>
    <row r="32" spans="1:7" x14ac:dyDescent="0.25">
      <c r="A32" s="7">
        <v>3319</v>
      </c>
      <c r="B32" s="8"/>
      <c r="C32" s="10" t="s">
        <v>43</v>
      </c>
      <c r="D32" s="59">
        <v>0</v>
      </c>
      <c r="E32" s="61">
        <v>0</v>
      </c>
      <c r="F32" s="64">
        <v>0</v>
      </c>
    </row>
    <row r="33" spans="1:7" ht="9.75" customHeight="1" x14ac:dyDescent="0.25">
      <c r="A33" s="7"/>
      <c r="B33" s="8"/>
      <c r="C33" s="6"/>
      <c r="D33" s="46"/>
      <c r="E33" s="27"/>
      <c r="F33" s="63"/>
    </row>
    <row r="34" spans="1:7" x14ac:dyDescent="0.25">
      <c r="A34" s="166" t="s">
        <v>17</v>
      </c>
      <c r="B34" s="167" t="s">
        <v>0</v>
      </c>
      <c r="C34" s="168" t="s">
        <v>36</v>
      </c>
      <c r="D34" s="169"/>
      <c r="E34" s="170"/>
      <c r="F34" s="171"/>
      <c r="G34" s="52"/>
    </row>
    <row r="35" spans="1:7" x14ac:dyDescent="0.25">
      <c r="A35" s="7">
        <v>3612</v>
      </c>
      <c r="B35" s="8" t="s">
        <v>0</v>
      </c>
      <c r="C35" s="10" t="s">
        <v>104</v>
      </c>
      <c r="D35" s="59">
        <v>88</v>
      </c>
      <c r="E35" s="61">
        <v>88</v>
      </c>
      <c r="F35" s="64">
        <v>0</v>
      </c>
    </row>
    <row r="36" spans="1:7" x14ac:dyDescent="0.25">
      <c r="A36" s="7">
        <v>3613</v>
      </c>
      <c r="B36" s="8" t="s">
        <v>0</v>
      </c>
      <c r="C36" s="10" t="s">
        <v>51</v>
      </c>
      <c r="D36" s="59">
        <v>16165</v>
      </c>
      <c r="E36" s="61">
        <v>1165</v>
      </c>
      <c r="F36" s="64">
        <f>'rozpis příjmů'!$D$48+'rozpis příjmů'!$D$49</f>
        <v>1165</v>
      </c>
    </row>
    <row r="37" spans="1:7" x14ac:dyDescent="0.25">
      <c r="A37" s="7">
        <v>3631</v>
      </c>
      <c r="B37" s="8"/>
      <c r="C37" s="10" t="s">
        <v>44</v>
      </c>
      <c r="D37" s="59">
        <v>0</v>
      </c>
      <c r="E37" s="61">
        <v>28</v>
      </c>
      <c r="F37" s="64">
        <v>0</v>
      </c>
    </row>
    <row r="38" spans="1:7" x14ac:dyDescent="0.25">
      <c r="A38" s="7">
        <v>3632</v>
      </c>
      <c r="B38" s="8" t="s">
        <v>0</v>
      </c>
      <c r="C38" s="10" t="s">
        <v>45</v>
      </c>
      <c r="D38" s="59">
        <v>228</v>
      </c>
      <c r="E38" s="61">
        <v>228</v>
      </c>
      <c r="F38" s="64">
        <f>'rozpis příjmů'!$D$51</f>
        <v>248</v>
      </c>
    </row>
    <row r="39" spans="1:7" x14ac:dyDescent="0.25">
      <c r="A39" s="7">
        <v>3639</v>
      </c>
      <c r="B39" s="8"/>
      <c r="C39" s="10" t="s">
        <v>73</v>
      </c>
      <c r="D39" s="59">
        <v>1804</v>
      </c>
      <c r="E39" s="61">
        <v>1804</v>
      </c>
      <c r="F39" s="64">
        <f>SUM('rozpis příjmů'!D53:D55)</f>
        <v>1892</v>
      </c>
    </row>
    <row r="40" spans="1:7" ht="7.5" customHeight="1" x14ac:dyDescent="0.25">
      <c r="A40" s="7"/>
      <c r="B40" s="8" t="s">
        <v>39</v>
      </c>
      <c r="C40" s="6"/>
      <c r="D40" s="46"/>
      <c r="E40" s="27"/>
      <c r="F40" s="63"/>
    </row>
    <row r="41" spans="1:7" x14ac:dyDescent="0.25">
      <c r="A41" s="166" t="s">
        <v>17</v>
      </c>
      <c r="B41" s="167" t="s">
        <v>0</v>
      </c>
      <c r="C41" s="168" t="s">
        <v>26</v>
      </c>
      <c r="D41" s="169"/>
      <c r="E41" s="170"/>
      <c r="F41" s="171"/>
    </row>
    <row r="42" spans="1:7" x14ac:dyDescent="0.25">
      <c r="A42" s="7">
        <v>3725</v>
      </c>
      <c r="B42" s="8" t="s">
        <v>0</v>
      </c>
      <c r="C42" s="10" t="s">
        <v>266</v>
      </c>
      <c r="D42" s="59">
        <v>900</v>
      </c>
      <c r="E42" s="61">
        <v>900</v>
      </c>
      <c r="F42" s="64">
        <f>SUM('rozpis příjmů'!D58)</f>
        <v>900</v>
      </c>
    </row>
    <row r="43" spans="1:7" ht="7.5" customHeight="1" x14ac:dyDescent="0.25">
      <c r="A43" s="11"/>
      <c r="B43" s="12" t="s">
        <v>0</v>
      </c>
      <c r="C43" s="13"/>
      <c r="D43" s="60"/>
      <c r="E43" s="62"/>
      <c r="F43" s="65"/>
    </row>
    <row r="44" spans="1:7" x14ac:dyDescent="0.25">
      <c r="A44" s="166" t="s">
        <v>17</v>
      </c>
      <c r="B44" s="167" t="s">
        <v>0</v>
      </c>
      <c r="C44" s="168" t="s">
        <v>155</v>
      </c>
      <c r="D44" s="169"/>
      <c r="E44" s="170"/>
      <c r="F44" s="171"/>
    </row>
    <row r="45" spans="1:7" x14ac:dyDescent="0.25">
      <c r="A45" s="7">
        <v>4351</v>
      </c>
      <c r="B45" s="8"/>
      <c r="C45" s="10" t="s">
        <v>202</v>
      </c>
      <c r="D45" s="46">
        <v>200</v>
      </c>
      <c r="E45" s="27">
        <v>200</v>
      </c>
      <c r="F45" s="64">
        <f>'rozpis příjmů'!$D$61</f>
        <v>230</v>
      </c>
    </row>
    <row r="46" spans="1:7" x14ac:dyDescent="0.25">
      <c r="A46" s="7">
        <v>4329</v>
      </c>
      <c r="B46" s="8"/>
      <c r="C46" s="10" t="s">
        <v>200</v>
      </c>
      <c r="D46" s="46">
        <v>0</v>
      </c>
      <c r="E46" s="27">
        <v>8</v>
      </c>
      <c r="F46" s="64">
        <v>0</v>
      </c>
    </row>
    <row r="47" spans="1:7" ht="6.75" customHeight="1" x14ac:dyDescent="0.25">
      <c r="A47" s="11"/>
      <c r="B47" s="12"/>
      <c r="C47" s="13"/>
      <c r="D47" s="60"/>
      <c r="E47" s="62"/>
      <c r="F47" s="65"/>
    </row>
    <row r="48" spans="1:7" x14ac:dyDescent="0.25">
      <c r="A48" s="166" t="s">
        <v>17</v>
      </c>
      <c r="B48" s="167" t="s">
        <v>0</v>
      </c>
      <c r="C48" s="168" t="s">
        <v>102</v>
      </c>
      <c r="D48" s="169"/>
      <c r="E48" s="170"/>
      <c r="F48" s="171"/>
    </row>
    <row r="49" spans="1:6" ht="14.25" customHeight="1" x14ac:dyDescent="0.25">
      <c r="A49" s="7">
        <v>5311</v>
      </c>
      <c r="B49" s="8" t="s">
        <v>0</v>
      </c>
      <c r="C49" s="10" t="s">
        <v>201</v>
      </c>
      <c r="D49" s="59">
        <v>30</v>
      </c>
      <c r="E49" s="61">
        <v>30</v>
      </c>
      <c r="F49" s="64">
        <f>'rozpis příjmů'!$D$64</f>
        <v>30</v>
      </c>
    </row>
    <row r="50" spans="1:6" ht="14.25" customHeight="1" x14ac:dyDescent="0.25">
      <c r="A50" s="7">
        <v>5512</v>
      </c>
      <c r="B50" s="8"/>
      <c r="C50" s="10" t="s">
        <v>47</v>
      </c>
      <c r="D50" s="59">
        <v>0</v>
      </c>
      <c r="E50" s="61">
        <v>92</v>
      </c>
      <c r="F50" s="64">
        <v>0</v>
      </c>
    </row>
    <row r="51" spans="1:6" ht="10.5" customHeight="1" x14ac:dyDescent="0.25">
      <c r="A51" s="11"/>
      <c r="B51" s="12"/>
      <c r="C51" s="13"/>
      <c r="D51" s="60"/>
      <c r="E51" s="62"/>
      <c r="F51" s="65"/>
    </row>
    <row r="52" spans="1:6" x14ac:dyDescent="0.25">
      <c r="A52" s="166" t="s">
        <v>17</v>
      </c>
      <c r="B52" s="167" t="s">
        <v>0</v>
      </c>
      <c r="C52" s="175" t="s">
        <v>74</v>
      </c>
      <c r="D52" s="169"/>
      <c r="E52" s="170"/>
      <c r="F52" s="171"/>
    </row>
    <row r="53" spans="1:6" x14ac:dyDescent="0.25">
      <c r="A53" s="7">
        <v>6171</v>
      </c>
      <c r="B53" s="8" t="s">
        <v>0</v>
      </c>
      <c r="C53" s="10" t="s">
        <v>49</v>
      </c>
      <c r="D53" s="59">
        <v>1126</v>
      </c>
      <c r="E53" s="61">
        <v>664</v>
      </c>
      <c r="F53" s="64">
        <f>SUM('rozpis příjmů'!D67:D68)</f>
        <v>1126</v>
      </c>
    </row>
    <row r="54" spans="1:6" ht="7.5" customHeight="1" x14ac:dyDescent="0.25">
      <c r="A54" s="7"/>
      <c r="B54" s="8"/>
      <c r="C54" s="6"/>
      <c r="D54" s="46"/>
      <c r="E54" s="27"/>
      <c r="F54" s="63"/>
    </row>
    <row r="55" spans="1:6" ht="13.8" x14ac:dyDescent="0.3">
      <c r="A55" s="166" t="s">
        <v>17</v>
      </c>
      <c r="B55" s="176"/>
      <c r="C55" s="177" t="s">
        <v>27</v>
      </c>
      <c r="D55" s="178"/>
      <c r="E55" s="179"/>
      <c r="F55" s="180"/>
    </row>
    <row r="56" spans="1:6" x14ac:dyDescent="0.25">
      <c r="A56" s="7">
        <v>6310</v>
      </c>
      <c r="B56" s="8"/>
      <c r="C56" s="10" t="s">
        <v>75</v>
      </c>
      <c r="D56" s="59">
        <v>100</v>
      </c>
      <c r="E56" s="61">
        <v>100</v>
      </c>
      <c r="F56" s="64">
        <f>'rozpis příjmů'!D73</f>
        <v>100</v>
      </c>
    </row>
    <row r="57" spans="1:6" ht="2.25" hidden="1" customHeight="1" x14ac:dyDescent="0.25">
      <c r="A57" s="7"/>
      <c r="B57" s="8"/>
      <c r="C57" s="10"/>
      <c r="D57" s="46"/>
      <c r="E57" s="27"/>
      <c r="F57" s="63"/>
    </row>
    <row r="58" spans="1:6" ht="14.25" customHeight="1" thickBot="1" x14ac:dyDescent="0.3">
      <c r="A58" s="155" t="s">
        <v>17</v>
      </c>
      <c r="B58" s="150"/>
      <c r="C58" s="151" t="s">
        <v>19</v>
      </c>
      <c r="D58" s="156">
        <f>SUM(D13:D56)</f>
        <v>30562</v>
      </c>
      <c r="E58" s="157">
        <f>SUM(E13:E56)</f>
        <v>19572</v>
      </c>
      <c r="F58" s="158">
        <f>SUM(F13:F56)</f>
        <v>15942</v>
      </c>
    </row>
    <row r="59" spans="1:6" ht="19.5" customHeight="1" thickBot="1" x14ac:dyDescent="0.3">
      <c r="A59" s="14"/>
      <c r="B59" s="14"/>
      <c r="C59" s="15"/>
      <c r="D59" s="16"/>
      <c r="E59" s="16"/>
      <c r="F59" s="16"/>
    </row>
    <row r="60" spans="1:6" x14ac:dyDescent="0.25">
      <c r="A60" s="202" t="s">
        <v>17</v>
      </c>
      <c r="B60" s="105" t="s">
        <v>0</v>
      </c>
      <c r="C60" s="106" t="s">
        <v>20</v>
      </c>
      <c r="D60" s="203"/>
      <c r="E60" s="204"/>
      <c r="F60" s="205"/>
    </row>
    <row r="61" spans="1:6" x14ac:dyDescent="0.25">
      <c r="A61" s="7">
        <v>3611</v>
      </c>
      <c r="B61" s="8" t="s">
        <v>0</v>
      </c>
      <c r="C61" s="10" t="s">
        <v>203</v>
      </c>
      <c r="D61" s="59">
        <v>0</v>
      </c>
      <c r="E61" s="61">
        <v>25</v>
      </c>
      <c r="F61" s="64">
        <v>0</v>
      </c>
    </row>
    <row r="62" spans="1:6" x14ac:dyDescent="0.25">
      <c r="A62" s="7">
        <v>3639</v>
      </c>
      <c r="B62" s="8" t="s">
        <v>0</v>
      </c>
      <c r="C62" s="10" t="s">
        <v>68</v>
      </c>
      <c r="D62" s="59">
        <v>30000</v>
      </c>
      <c r="E62" s="61">
        <v>26390</v>
      </c>
      <c r="F62" s="64">
        <f>'rozpis příjmů'!$D$78</f>
        <v>30000</v>
      </c>
    </row>
    <row r="63" spans="1:6" x14ac:dyDescent="0.25">
      <c r="A63" s="131">
        <v>4351</v>
      </c>
      <c r="B63" s="132"/>
      <c r="C63" s="10" t="s">
        <v>202</v>
      </c>
      <c r="D63" s="133">
        <v>0</v>
      </c>
      <c r="E63" s="134">
        <v>43</v>
      </c>
      <c r="F63" s="64">
        <v>0</v>
      </c>
    </row>
    <row r="64" spans="1:6" ht="13.8" thickBot="1" x14ac:dyDescent="0.3">
      <c r="A64" s="149"/>
      <c r="B64" s="150"/>
      <c r="C64" s="151" t="s">
        <v>21</v>
      </c>
      <c r="D64" s="156">
        <f>SUM(D61:D63)</f>
        <v>30000</v>
      </c>
      <c r="E64" s="157">
        <f>SUM(E61:E63)</f>
        <v>26458</v>
      </c>
      <c r="F64" s="158">
        <f>SUM(F61:F63)</f>
        <v>30000</v>
      </c>
    </row>
    <row r="65" spans="1:6" ht="9" customHeight="1" thickBot="1" x14ac:dyDescent="0.3">
      <c r="A65" s="14"/>
      <c r="B65" s="14"/>
      <c r="C65" s="15"/>
      <c r="D65" s="16"/>
      <c r="E65" s="16"/>
      <c r="F65" s="16"/>
    </row>
    <row r="66" spans="1:6" x14ac:dyDescent="0.25">
      <c r="A66" s="202" t="s">
        <v>17</v>
      </c>
      <c r="B66" s="105" t="s">
        <v>14</v>
      </c>
      <c r="C66" s="106" t="s">
        <v>37</v>
      </c>
      <c r="D66" s="203"/>
      <c r="E66" s="206"/>
      <c r="F66" s="205"/>
    </row>
    <row r="67" spans="1:6" x14ac:dyDescent="0.25">
      <c r="A67" s="9"/>
      <c r="B67" s="8">
        <v>4112</v>
      </c>
      <c r="C67" s="10" t="s">
        <v>267</v>
      </c>
      <c r="D67" s="59">
        <v>16497</v>
      </c>
      <c r="E67" s="86">
        <v>16497</v>
      </c>
      <c r="F67" s="64">
        <f>'rozpis příjmů'!D82</f>
        <v>16497</v>
      </c>
    </row>
    <row r="68" spans="1:6" x14ac:dyDescent="0.25">
      <c r="A68" s="9"/>
      <c r="B68" s="8">
        <v>4111</v>
      </c>
      <c r="C68" s="10" t="s">
        <v>268</v>
      </c>
      <c r="D68" s="46">
        <v>0</v>
      </c>
      <c r="E68" s="87">
        <v>600</v>
      </c>
      <c r="F68" s="64">
        <v>0</v>
      </c>
    </row>
    <row r="69" spans="1:6" x14ac:dyDescent="0.25">
      <c r="A69" s="9"/>
      <c r="B69" s="8">
        <v>4116</v>
      </c>
      <c r="C69" s="10" t="s">
        <v>105</v>
      </c>
      <c r="D69" s="46">
        <v>0</v>
      </c>
      <c r="E69" s="87">
        <v>5324</v>
      </c>
      <c r="F69" s="64">
        <v>0</v>
      </c>
    </row>
    <row r="70" spans="1:6" x14ac:dyDescent="0.25">
      <c r="A70" s="9"/>
      <c r="B70" s="8">
        <v>4216</v>
      </c>
      <c r="C70" s="10" t="s">
        <v>113</v>
      </c>
      <c r="D70" s="46">
        <v>11042</v>
      </c>
      <c r="E70" s="87">
        <v>18605</v>
      </c>
      <c r="F70" s="64">
        <f>SUM('rozpis příjmů'!D83:D89)</f>
        <v>32694</v>
      </c>
    </row>
    <row r="71" spans="1:6" x14ac:dyDescent="0.25">
      <c r="A71" s="9"/>
      <c r="B71" s="8">
        <v>4121</v>
      </c>
      <c r="C71" s="10" t="s">
        <v>204</v>
      </c>
      <c r="D71" s="46">
        <v>0</v>
      </c>
      <c r="E71" s="87">
        <v>96</v>
      </c>
      <c r="F71" s="64">
        <v>0</v>
      </c>
    </row>
    <row r="72" spans="1:6" x14ac:dyDescent="0.25">
      <c r="A72" s="9"/>
      <c r="B72" s="8">
        <v>4122</v>
      </c>
      <c r="C72" s="10" t="s">
        <v>205</v>
      </c>
      <c r="D72" s="46">
        <v>0</v>
      </c>
      <c r="E72" s="87">
        <v>2750</v>
      </c>
      <c r="F72" s="64">
        <v>0</v>
      </c>
    </row>
    <row r="73" spans="1:6" x14ac:dyDescent="0.25">
      <c r="A73" s="9"/>
      <c r="B73" s="8">
        <v>4222</v>
      </c>
      <c r="C73" s="10" t="s">
        <v>136</v>
      </c>
      <c r="D73" s="46">
        <v>0</v>
      </c>
      <c r="E73" s="87">
        <v>1200</v>
      </c>
      <c r="F73" s="63">
        <v>0</v>
      </c>
    </row>
    <row r="74" spans="1:6" x14ac:dyDescent="0.25">
      <c r="A74" s="9">
        <v>6330</v>
      </c>
      <c r="B74" s="8">
        <v>4131</v>
      </c>
      <c r="C74" s="10" t="s">
        <v>206</v>
      </c>
      <c r="D74" s="28">
        <v>0</v>
      </c>
      <c r="E74" s="87">
        <v>48</v>
      </c>
      <c r="F74" s="63">
        <v>0</v>
      </c>
    </row>
    <row r="75" spans="1:6" x14ac:dyDescent="0.25">
      <c r="A75" s="9">
        <v>6330</v>
      </c>
      <c r="B75" s="8">
        <v>4134</v>
      </c>
      <c r="C75" s="10" t="s">
        <v>70</v>
      </c>
      <c r="D75" s="59">
        <v>1365</v>
      </c>
      <c r="E75" s="86">
        <v>1374</v>
      </c>
      <c r="F75" s="63">
        <v>0</v>
      </c>
    </row>
    <row r="76" spans="1:6" ht="13.8" thickBot="1" x14ac:dyDescent="0.3">
      <c r="A76" s="149"/>
      <c r="B76" s="150"/>
      <c r="C76" s="151" t="s">
        <v>22</v>
      </c>
      <c r="D76" s="156">
        <f>SUM(D67:D75)</f>
        <v>28904</v>
      </c>
      <c r="E76" s="159">
        <f>SUM(E67:E75)</f>
        <v>46494</v>
      </c>
      <c r="F76" s="158">
        <f>SUM(F67:F75)</f>
        <v>49191</v>
      </c>
    </row>
    <row r="77" spans="1:6" ht="4.5" customHeight="1" thickBot="1" x14ac:dyDescent="0.3">
      <c r="D77" s="16"/>
      <c r="E77" s="16"/>
      <c r="F77" s="16"/>
    </row>
    <row r="78" spans="1:6" ht="17.25" customHeight="1" thickBot="1" x14ac:dyDescent="0.3">
      <c r="A78" s="219" t="s">
        <v>273</v>
      </c>
      <c r="B78" s="220"/>
      <c r="C78" s="220"/>
      <c r="D78" s="209">
        <f>SUM(D8+D58+D64+D76)</f>
        <v>218981</v>
      </c>
      <c r="E78" s="98">
        <f>SUM(E8+E58+E64+E76)</f>
        <v>234269</v>
      </c>
      <c r="F78" s="221">
        <f>SUM(F8+F58+F64+F76)</f>
        <v>233497</v>
      </c>
    </row>
    <row r="79" spans="1:6" ht="9" customHeight="1" thickBot="1" x14ac:dyDescent="0.3">
      <c r="A79" s="14"/>
      <c r="B79" s="14"/>
      <c r="C79" s="15"/>
      <c r="D79" s="16"/>
      <c r="E79" s="16"/>
      <c r="F79" s="16"/>
    </row>
    <row r="80" spans="1:6" ht="13.8" hidden="1" thickBot="1" x14ac:dyDescent="0.3">
      <c r="A80" s="14"/>
      <c r="B80" s="14" t="s">
        <v>0</v>
      </c>
      <c r="C80" s="15" t="s">
        <v>0</v>
      </c>
      <c r="D80" s="16"/>
      <c r="E80" s="16"/>
      <c r="F80" s="16"/>
    </row>
    <row r="81" spans="1:6" x14ac:dyDescent="0.25">
      <c r="A81" s="270"/>
      <c r="B81" s="271"/>
      <c r="C81" s="274" t="s">
        <v>279</v>
      </c>
      <c r="D81" s="276">
        <v>1365</v>
      </c>
      <c r="E81" s="276">
        <v>1374</v>
      </c>
      <c r="F81" s="277">
        <v>0</v>
      </c>
    </row>
    <row r="82" spans="1:6" ht="13.8" thickBot="1" x14ac:dyDescent="0.3">
      <c r="A82" s="272"/>
      <c r="B82" s="273"/>
      <c r="C82" s="275" t="s">
        <v>280</v>
      </c>
      <c r="D82" s="278">
        <f>D78-D81</f>
        <v>217616</v>
      </c>
      <c r="E82" s="278">
        <f t="shared" ref="E82:F82" si="0">E78-E81</f>
        <v>232895</v>
      </c>
      <c r="F82" s="278">
        <f t="shared" si="0"/>
        <v>233497</v>
      </c>
    </row>
    <row r="83" spans="1:6" x14ac:dyDescent="0.25">
      <c r="D83" s="16"/>
      <c r="E83" s="16"/>
      <c r="F83" s="16"/>
    </row>
    <row r="84" spans="1:6" x14ac:dyDescent="0.25">
      <c r="D84" s="16"/>
      <c r="E84" s="16"/>
      <c r="F84" s="16"/>
    </row>
    <row r="85" spans="1:6" x14ac:dyDescent="0.25">
      <c r="D85" s="16"/>
      <c r="E85" s="16"/>
      <c r="F85" s="16"/>
    </row>
    <row r="86" spans="1:6" x14ac:dyDescent="0.25">
      <c r="D86" s="16"/>
      <c r="E86" s="16"/>
      <c r="F86" s="16"/>
    </row>
    <row r="87" spans="1:6" x14ac:dyDescent="0.25">
      <c r="D87" s="16"/>
      <c r="E87" s="16"/>
      <c r="F87" s="16"/>
    </row>
    <row r="88" spans="1:6" x14ac:dyDescent="0.25">
      <c r="D88" s="16"/>
      <c r="E88" s="16"/>
      <c r="F88" s="16"/>
    </row>
    <row r="89" spans="1:6" x14ac:dyDescent="0.25">
      <c r="D89" s="16"/>
      <c r="E89" s="16"/>
      <c r="F89" s="16"/>
    </row>
    <row r="90" spans="1:6" x14ac:dyDescent="0.25">
      <c r="D90" s="16"/>
      <c r="E90" s="16"/>
      <c r="F90" s="16"/>
    </row>
    <row r="91" spans="1:6" x14ac:dyDescent="0.25">
      <c r="D91" s="16"/>
      <c r="E91" s="16"/>
      <c r="F91" s="16"/>
    </row>
    <row r="92" spans="1:6" x14ac:dyDescent="0.25">
      <c r="D92" s="16"/>
      <c r="E92" s="16"/>
      <c r="F92" s="16"/>
    </row>
    <row r="93" spans="1:6" x14ac:dyDescent="0.25">
      <c r="D93" s="16"/>
      <c r="E93" s="16"/>
      <c r="F93" s="16"/>
    </row>
    <row r="94" spans="1:6" x14ac:dyDescent="0.25">
      <c r="D94" s="16"/>
      <c r="E94" s="16"/>
      <c r="F94" s="16"/>
    </row>
    <row r="95" spans="1:6" x14ac:dyDescent="0.25">
      <c r="D95" s="16"/>
      <c r="E95" s="16"/>
      <c r="F95" s="16"/>
    </row>
    <row r="96" spans="1:6" x14ac:dyDescent="0.25">
      <c r="D96" s="16"/>
      <c r="E96" s="16"/>
      <c r="F96" s="16"/>
    </row>
    <row r="97" spans="4:6" x14ac:dyDescent="0.25">
      <c r="D97" s="16"/>
      <c r="E97" s="16"/>
      <c r="F97" s="16"/>
    </row>
    <row r="98" spans="4:6" x14ac:dyDescent="0.25">
      <c r="D98" s="16"/>
      <c r="E98" s="16"/>
      <c r="F98" s="16"/>
    </row>
    <row r="99" spans="4:6" x14ac:dyDescent="0.25">
      <c r="D99" s="16"/>
      <c r="E99" s="16"/>
      <c r="F99" s="16"/>
    </row>
    <row r="100" spans="4:6" x14ac:dyDescent="0.25">
      <c r="D100" s="16"/>
      <c r="E100" s="16"/>
      <c r="F100" s="16"/>
    </row>
    <row r="101" spans="4:6" x14ac:dyDescent="0.25">
      <c r="D101" s="16"/>
      <c r="E101" s="16"/>
      <c r="F101" s="16"/>
    </row>
    <row r="102" spans="4:6" x14ac:dyDescent="0.25">
      <c r="D102" s="16"/>
      <c r="E102" s="16"/>
      <c r="F102" s="16"/>
    </row>
    <row r="103" spans="4:6" x14ac:dyDescent="0.25">
      <c r="D103" s="16"/>
      <c r="E103" s="16"/>
      <c r="F103" s="16"/>
    </row>
    <row r="104" spans="4:6" x14ac:dyDescent="0.25">
      <c r="D104" s="16"/>
      <c r="E104" s="16"/>
      <c r="F104" s="16"/>
    </row>
    <row r="105" spans="4:6" x14ac:dyDescent="0.25">
      <c r="D105" s="16"/>
      <c r="E105" s="16"/>
      <c r="F105" s="16"/>
    </row>
    <row r="106" spans="4:6" x14ac:dyDescent="0.25">
      <c r="D106" s="16"/>
      <c r="E106" s="16"/>
      <c r="F106" s="16"/>
    </row>
    <row r="107" spans="4:6" x14ac:dyDescent="0.25">
      <c r="D107" s="16"/>
      <c r="E107" s="16"/>
      <c r="F107" s="16"/>
    </row>
    <row r="108" spans="4:6" x14ac:dyDescent="0.25">
      <c r="D108" s="16"/>
      <c r="E108" s="16"/>
      <c r="F108" s="16"/>
    </row>
    <row r="109" spans="4:6" x14ac:dyDescent="0.25">
      <c r="D109" s="16"/>
      <c r="E109" s="16"/>
      <c r="F109" s="16"/>
    </row>
    <row r="110" spans="4:6" x14ac:dyDescent="0.25">
      <c r="D110" s="16"/>
      <c r="E110" s="16"/>
      <c r="F110" s="16"/>
    </row>
    <row r="111" spans="4:6" x14ac:dyDescent="0.25">
      <c r="D111" s="16"/>
      <c r="E111" s="16"/>
      <c r="F111" s="16"/>
    </row>
    <row r="112" spans="4:6" x14ac:dyDescent="0.25">
      <c r="D112" s="16"/>
      <c r="E112" s="16"/>
      <c r="F112" s="16"/>
    </row>
    <row r="113" spans="4:6" x14ac:dyDescent="0.25">
      <c r="D113" s="16"/>
      <c r="E113" s="16"/>
      <c r="F113" s="16"/>
    </row>
    <row r="114" spans="4:6" x14ac:dyDescent="0.25">
      <c r="D114" s="16"/>
      <c r="E114" s="16"/>
      <c r="F114" s="16"/>
    </row>
  </sheetData>
  <mergeCells count="2">
    <mergeCell ref="C2:D2"/>
    <mergeCell ref="C3:D3"/>
  </mergeCells>
  <pageMargins left="0.49" right="0.19" top="0.77" bottom="0.18" header="0.54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9"/>
  <sheetViews>
    <sheetView topLeftCell="A133" zoomScaleNormal="100" workbookViewId="0">
      <selection activeCell="C18" sqref="C18"/>
    </sheetView>
  </sheetViews>
  <sheetFormatPr defaultColWidth="9.109375" defaultRowHeight="13.2" x14ac:dyDescent="0.25"/>
  <cols>
    <col min="1" max="1" width="8.6640625" style="3" customWidth="1"/>
    <col min="2" max="2" width="2.33203125" style="3" customWidth="1"/>
    <col min="3" max="3" width="47" style="3" customWidth="1"/>
    <col min="4" max="4" width="11.21875" style="5" customWidth="1"/>
    <col min="5" max="5" width="14" style="5" customWidth="1"/>
    <col min="6" max="6" width="11.21875" style="5" customWidth="1"/>
    <col min="7" max="7" width="12" style="3" customWidth="1"/>
    <col min="8" max="8" width="9.88671875" style="3" bestFit="1" customWidth="1"/>
    <col min="9" max="16384" width="9.109375" style="3"/>
  </cols>
  <sheetData>
    <row r="1" spans="1:6" ht="10.5" customHeight="1" x14ac:dyDescent="0.25"/>
    <row r="2" spans="1:6" ht="27.6" x14ac:dyDescent="0.65">
      <c r="A2"/>
      <c r="C2" s="307" t="s">
        <v>415</v>
      </c>
      <c r="D2" s="307"/>
    </row>
    <row r="3" spans="1:6" ht="27.6" x14ac:dyDescent="0.65">
      <c r="C3" s="308" t="s">
        <v>414</v>
      </c>
      <c r="D3" s="308"/>
    </row>
    <row r="4" spans="1:6" ht="6.75" customHeight="1" thickBot="1" x14ac:dyDescent="0.3"/>
    <row r="5" spans="1:6" ht="18" customHeight="1" thickBot="1" x14ac:dyDescent="0.3">
      <c r="D5" s="288" t="s">
        <v>65</v>
      </c>
      <c r="E5" s="289" t="s">
        <v>63</v>
      </c>
      <c r="F5" s="290" t="s">
        <v>65</v>
      </c>
    </row>
    <row r="6" spans="1:6" ht="17.25" customHeight="1" thickBot="1" x14ac:dyDescent="0.3">
      <c r="A6" s="187"/>
      <c r="B6" s="161"/>
      <c r="C6" s="162" t="s">
        <v>233</v>
      </c>
      <c r="D6" s="188" t="s">
        <v>138</v>
      </c>
      <c r="E6" s="189" t="s">
        <v>138</v>
      </c>
      <c r="F6" s="190" t="s">
        <v>144</v>
      </c>
    </row>
    <row r="7" spans="1:6" ht="6" customHeight="1" thickBot="1" x14ac:dyDescent="0.3">
      <c r="C7" s="17"/>
      <c r="D7" s="18"/>
      <c r="E7" s="18"/>
      <c r="F7" s="18"/>
    </row>
    <row r="8" spans="1:6" ht="15.6" x14ac:dyDescent="0.3">
      <c r="A8" s="119"/>
      <c r="B8" s="120"/>
      <c r="C8" s="216" t="s">
        <v>24</v>
      </c>
      <c r="D8" s="217"/>
      <c r="E8" s="122"/>
      <c r="F8" s="218"/>
    </row>
    <row r="9" spans="1:6" ht="4.5" customHeight="1" x14ac:dyDescent="0.25">
      <c r="A9" s="9"/>
      <c r="B9" s="10"/>
      <c r="C9" s="12"/>
      <c r="D9" s="47"/>
      <c r="E9" s="41"/>
      <c r="F9" s="197"/>
    </row>
    <row r="10" spans="1:6" x14ac:dyDescent="0.25">
      <c r="A10" s="166" t="s">
        <v>17</v>
      </c>
      <c r="B10" s="167" t="s">
        <v>0</v>
      </c>
      <c r="C10" s="168" t="s">
        <v>72</v>
      </c>
      <c r="D10" s="172" t="s">
        <v>0</v>
      </c>
      <c r="E10" s="173" t="s">
        <v>0</v>
      </c>
      <c r="F10" s="174" t="s">
        <v>0</v>
      </c>
    </row>
    <row r="11" spans="1:6" ht="13.5" customHeight="1" x14ac:dyDescent="0.25">
      <c r="A11" s="7">
        <v>1014</v>
      </c>
      <c r="B11" s="8"/>
      <c r="C11" s="10" t="s">
        <v>384</v>
      </c>
      <c r="D11" s="59">
        <v>270</v>
      </c>
      <c r="E11" s="61">
        <v>249</v>
      </c>
      <c r="F11" s="64">
        <f>' rozpis výdajů'!D12</f>
        <v>400</v>
      </c>
    </row>
    <row r="12" spans="1:6" x14ac:dyDescent="0.25">
      <c r="A12" s="7">
        <v>1032</v>
      </c>
      <c r="B12" s="8"/>
      <c r="C12" s="10" t="s">
        <v>216</v>
      </c>
      <c r="D12" s="59">
        <v>3</v>
      </c>
      <c r="E12" s="61">
        <v>3</v>
      </c>
      <c r="F12" s="64">
        <f>SUM(' rozpis výdajů'!D14:' rozpis výdajů'!D14)</f>
        <v>3</v>
      </c>
    </row>
    <row r="13" spans="1:6" x14ac:dyDescent="0.25">
      <c r="A13" s="7">
        <v>1036</v>
      </c>
      <c r="B13" s="8"/>
      <c r="C13" s="10" t="s">
        <v>439</v>
      </c>
      <c r="D13" s="59">
        <v>2</v>
      </c>
      <c r="E13" s="61">
        <v>2</v>
      </c>
      <c r="F13" s="64">
        <f>SUM(' rozpis výdajů'!D16:' rozpis výdajů'!D16)</f>
        <v>2</v>
      </c>
    </row>
    <row r="14" spans="1:6" x14ac:dyDescent="0.25">
      <c r="A14" s="191"/>
      <c r="B14" s="168"/>
      <c r="C14" s="177" t="s">
        <v>0</v>
      </c>
      <c r="D14" s="172">
        <f>SUM(D11:D13)</f>
        <v>275</v>
      </c>
      <c r="E14" s="173">
        <f>SUM(E11:E13)</f>
        <v>254</v>
      </c>
      <c r="F14" s="174">
        <f>SUM(F11:F13)</f>
        <v>405</v>
      </c>
    </row>
    <row r="15" spans="1:6" ht="7.5" customHeight="1" x14ac:dyDescent="0.25">
      <c r="A15" s="9"/>
      <c r="B15" s="10"/>
      <c r="C15" s="12"/>
      <c r="D15" s="47"/>
      <c r="E15" s="41"/>
      <c r="F15" s="197"/>
    </row>
    <row r="16" spans="1:6" x14ac:dyDescent="0.25">
      <c r="A16" s="166" t="s">
        <v>17</v>
      </c>
      <c r="B16" s="167" t="s">
        <v>0</v>
      </c>
      <c r="C16" s="168" t="s">
        <v>25</v>
      </c>
      <c r="D16" s="172" t="s">
        <v>0</v>
      </c>
      <c r="E16" s="173" t="s">
        <v>0</v>
      </c>
      <c r="F16" s="174" t="s">
        <v>0</v>
      </c>
    </row>
    <row r="17" spans="1:6" x14ac:dyDescent="0.25">
      <c r="A17" s="7">
        <v>2212</v>
      </c>
      <c r="B17" s="8"/>
      <c r="C17" s="10" t="s">
        <v>61</v>
      </c>
      <c r="D17" s="59">
        <v>5020</v>
      </c>
      <c r="E17" s="61">
        <v>9320</v>
      </c>
      <c r="F17" s="64">
        <f>SUM(' rozpis výdajů'!D21:' rozpis výdajů'!D25)</f>
        <v>6550</v>
      </c>
    </row>
    <row r="18" spans="1:6" x14ac:dyDescent="0.25">
      <c r="A18" s="7">
        <v>2219</v>
      </c>
      <c r="B18" s="8"/>
      <c r="C18" s="10" t="s">
        <v>264</v>
      </c>
      <c r="D18" s="59">
        <v>20</v>
      </c>
      <c r="E18" s="61">
        <v>28</v>
      </c>
      <c r="F18" s="64">
        <f>' rozpis výdajů'!D27</f>
        <v>20</v>
      </c>
    </row>
    <row r="19" spans="1:6" x14ac:dyDescent="0.25">
      <c r="A19" s="7">
        <v>2292</v>
      </c>
      <c r="B19" s="8"/>
      <c r="C19" s="10" t="s">
        <v>114</v>
      </c>
      <c r="D19" s="59">
        <v>194</v>
      </c>
      <c r="E19" s="61">
        <v>206</v>
      </c>
      <c r="F19" s="64">
        <f>SUM(' rozpis výdajů'!D29:' rozpis výdajů'!D29)</f>
        <v>194</v>
      </c>
    </row>
    <row r="20" spans="1:6" x14ac:dyDescent="0.25">
      <c r="A20" s="191"/>
      <c r="B20" s="168"/>
      <c r="C20" s="177" t="s">
        <v>0</v>
      </c>
      <c r="D20" s="172">
        <f>SUM(D17:D19)</f>
        <v>5234</v>
      </c>
      <c r="E20" s="173">
        <f>SUM(E17:E19)</f>
        <v>9554</v>
      </c>
      <c r="F20" s="174">
        <f>SUM(F17:F19)</f>
        <v>6764</v>
      </c>
    </row>
    <row r="21" spans="1:6" ht="6" customHeight="1" x14ac:dyDescent="0.25">
      <c r="A21" s="7"/>
      <c r="B21" s="8"/>
      <c r="C21" s="6"/>
      <c r="D21" s="28"/>
      <c r="E21" s="2"/>
      <c r="F21" s="198"/>
    </row>
    <row r="22" spans="1:6" x14ac:dyDescent="0.25">
      <c r="A22" s="166" t="s">
        <v>17</v>
      </c>
      <c r="B22" s="167" t="s">
        <v>0</v>
      </c>
      <c r="C22" s="168" t="s">
        <v>34</v>
      </c>
      <c r="D22" s="172" t="s">
        <v>0</v>
      </c>
      <c r="E22" s="173" t="s">
        <v>0</v>
      </c>
      <c r="F22" s="174" t="s">
        <v>0</v>
      </c>
    </row>
    <row r="23" spans="1:6" x14ac:dyDescent="0.25">
      <c r="A23" s="7">
        <v>2310</v>
      </c>
      <c r="B23" s="8" t="s">
        <v>0</v>
      </c>
      <c r="C23" s="6" t="s">
        <v>40</v>
      </c>
      <c r="D23" s="59">
        <v>540</v>
      </c>
      <c r="E23" s="61">
        <v>540</v>
      </c>
      <c r="F23" s="64">
        <f>SUM(' rozpis výdajů'!D34:D35)</f>
        <v>520</v>
      </c>
    </row>
    <row r="24" spans="1:6" x14ac:dyDescent="0.25">
      <c r="A24" s="7">
        <v>2321</v>
      </c>
      <c r="B24" s="8"/>
      <c r="C24" s="6" t="s">
        <v>265</v>
      </c>
      <c r="D24" s="59">
        <v>8089</v>
      </c>
      <c r="E24" s="61">
        <v>8089</v>
      </c>
      <c r="F24" s="64">
        <f>SUM(' rozpis výdajů'!D37:D40)</f>
        <v>8439</v>
      </c>
    </row>
    <row r="25" spans="1:6" x14ac:dyDescent="0.25">
      <c r="A25" s="7">
        <v>2341</v>
      </c>
      <c r="B25" s="8"/>
      <c r="C25" s="6" t="s">
        <v>41</v>
      </c>
      <c r="D25" s="59">
        <v>200</v>
      </c>
      <c r="E25" s="61">
        <v>200</v>
      </c>
      <c r="F25" s="64">
        <f>' rozpis výdajů'!D42</f>
        <v>200</v>
      </c>
    </row>
    <row r="26" spans="1:6" x14ac:dyDescent="0.25">
      <c r="A26" s="191"/>
      <c r="B26" s="168"/>
      <c r="C26" s="177" t="s">
        <v>0</v>
      </c>
      <c r="D26" s="172">
        <f>SUM(D23:D25)</f>
        <v>8829</v>
      </c>
      <c r="E26" s="173">
        <f>SUM(E23:E25)</f>
        <v>8829</v>
      </c>
      <c r="F26" s="174">
        <f>SUM(F23:F25)</f>
        <v>9159</v>
      </c>
    </row>
    <row r="27" spans="1:6" ht="6.75" customHeight="1" x14ac:dyDescent="0.25">
      <c r="A27" s="7"/>
      <c r="B27" s="8"/>
      <c r="C27" s="6"/>
      <c r="D27" s="28"/>
      <c r="E27" s="2"/>
      <c r="F27" s="198"/>
    </row>
    <row r="28" spans="1:6" x14ac:dyDescent="0.25">
      <c r="A28" s="166" t="s">
        <v>17</v>
      </c>
      <c r="B28" s="167" t="s">
        <v>0</v>
      </c>
      <c r="C28" s="168" t="s">
        <v>217</v>
      </c>
      <c r="D28" s="172" t="s">
        <v>0</v>
      </c>
      <c r="E28" s="173" t="s">
        <v>0</v>
      </c>
      <c r="F28" s="174" t="s">
        <v>0</v>
      </c>
    </row>
    <row r="29" spans="1:6" x14ac:dyDescent="0.25">
      <c r="A29" s="7">
        <v>3111</v>
      </c>
      <c r="B29" s="8"/>
      <c r="C29" s="6" t="s">
        <v>115</v>
      </c>
      <c r="D29" s="59">
        <v>2779</v>
      </c>
      <c r="E29" s="61">
        <v>2083</v>
      </c>
      <c r="F29" s="64">
        <f>' rozpis výdajů'!D47</f>
        <v>2400</v>
      </c>
    </row>
    <row r="30" spans="1:6" x14ac:dyDescent="0.25">
      <c r="A30" s="7">
        <v>3113</v>
      </c>
      <c r="B30" s="8"/>
      <c r="C30" s="6" t="s">
        <v>107</v>
      </c>
      <c r="D30" s="59">
        <v>15690</v>
      </c>
      <c r="E30" s="61">
        <v>15690</v>
      </c>
      <c r="F30" s="64">
        <f>SUM(' rozpis výdajů'!D49:D53)</f>
        <v>10160</v>
      </c>
    </row>
    <row r="31" spans="1:6" x14ac:dyDescent="0.25">
      <c r="A31" s="7">
        <v>3231</v>
      </c>
      <c r="B31" s="8"/>
      <c r="C31" s="6" t="s">
        <v>218</v>
      </c>
      <c r="D31" s="59">
        <v>400</v>
      </c>
      <c r="E31" s="61">
        <v>400</v>
      </c>
      <c r="F31" s="64">
        <f>SUM(' rozpis výdajů'!D58:' rozpis výdajů'!D58)</f>
        <v>280</v>
      </c>
    </row>
    <row r="32" spans="1:6" x14ac:dyDescent="0.25">
      <c r="A32" s="191"/>
      <c r="B32" s="168"/>
      <c r="C32" s="177" t="s">
        <v>0</v>
      </c>
      <c r="D32" s="172">
        <f>SUM(D28:D31)</f>
        <v>18869</v>
      </c>
      <c r="E32" s="173">
        <f>SUM(E28:E31)</f>
        <v>18173</v>
      </c>
      <c r="F32" s="174">
        <f>SUM(F28:F31)</f>
        <v>12840</v>
      </c>
    </row>
    <row r="33" spans="1:6" ht="7.5" customHeight="1" x14ac:dyDescent="0.25">
      <c r="A33" s="7"/>
      <c r="B33" s="8"/>
      <c r="C33" s="6"/>
      <c r="D33" s="28"/>
      <c r="E33" s="2"/>
      <c r="F33" s="198"/>
    </row>
    <row r="34" spans="1:6" x14ac:dyDescent="0.25">
      <c r="A34" s="166" t="s">
        <v>17</v>
      </c>
      <c r="B34" s="167" t="s">
        <v>0</v>
      </c>
      <c r="C34" s="168" t="s">
        <v>99</v>
      </c>
      <c r="D34" s="172" t="s">
        <v>0</v>
      </c>
      <c r="E34" s="173" t="s">
        <v>0</v>
      </c>
      <c r="F34" s="174" t="s">
        <v>0</v>
      </c>
    </row>
    <row r="35" spans="1:6" x14ac:dyDescent="0.25">
      <c r="A35" s="7">
        <v>3314</v>
      </c>
      <c r="B35" s="8"/>
      <c r="C35" s="6" t="s">
        <v>42</v>
      </c>
      <c r="D35" s="59">
        <v>2694</v>
      </c>
      <c r="E35" s="61">
        <v>2789</v>
      </c>
      <c r="F35" s="64">
        <f>SUM(' rozpis výdajů'!D63:D66)</f>
        <v>2720</v>
      </c>
    </row>
    <row r="36" spans="1:6" x14ac:dyDescent="0.25">
      <c r="A36" s="7">
        <v>3319</v>
      </c>
      <c r="B36" s="8"/>
      <c r="C36" s="10" t="s">
        <v>43</v>
      </c>
      <c r="D36" s="59">
        <v>7750</v>
      </c>
      <c r="E36" s="61">
        <v>9490</v>
      </c>
      <c r="F36" s="64">
        <f>SUM(' rozpis výdajů'!D68:D72)</f>
        <v>7700</v>
      </c>
    </row>
    <row r="37" spans="1:6" x14ac:dyDescent="0.25">
      <c r="A37" s="7">
        <v>3322</v>
      </c>
      <c r="B37" s="8"/>
      <c r="C37" s="10" t="s">
        <v>183</v>
      </c>
      <c r="D37" s="59">
        <v>2500</v>
      </c>
      <c r="E37" s="61">
        <v>2625</v>
      </c>
      <c r="F37" s="64">
        <f>SUM(' rozpis výdajů'!D74:D76)</f>
        <v>2100</v>
      </c>
    </row>
    <row r="38" spans="1:6" x14ac:dyDescent="0.25">
      <c r="A38" s="7">
        <v>3326</v>
      </c>
      <c r="B38" s="8"/>
      <c r="C38" s="10" t="s">
        <v>383</v>
      </c>
      <c r="D38" s="59">
        <v>2220</v>
      </c>
      <c r="E38" s="61">
        <v>2380</v>
      </c>
      <c r="F38" s="64">
        <f>SUM(' rozpis výdajů'!D78:D80)</f>
        <v>4560</v>
      </c>
    </row>
    <row r="39" spans="1:6" x14ac:dyDescent="0.25">
      <c r="A39" s="7">
        <v>3330</v>
      </c>
      <c r="B39" s="8"/>
      <c r="C39" s="10" t="s">
        <v>441</v>
      </c>
      <c r="D39" s="59">
        <v>0</v>
      </c>
      <c r="E39" s="61">
        <v>305</v>
      </c>
      <c r="F39" s="64">
        <v>0</v>
      </c>
    </row>
    <row r="40" spans="1:6" x14ac:dyDescent="0.25">
      <c r="A40" s="7">
        <v>3399</v>
      </c>
      <c r="B40" s="8"/>
      <c r="C40" s="10" t="s">
        <v>391</v>
      </c>
      <c r="D40" s="59">
        <v>120</v>
      </c>
      <c r="E40" s="61">
        <v>120</v>
      </c>
      <c r="F40" s="64">
        <f>SUM(' rozpis výdajů'!D82)</f>
        <v>150</v>
      </c>
    </row>
    <row r="41" spans="1:6" x14ac:dyDescent="0.25">
      <c r="A41" s="191"/>
      <c r="B41" s="168"/>
      <c r="C41" s="177" t="s">
        <v>0</v>
      </c>
      <c r="D41" s="172">
        <f>SUM(D35:D40)</f>
        <v>15284</v>
      </c>
      <c r="E41" s="173">
        <f>SUM(E35:E40)</f>
        <v>17709</v>
      </c>
      <c r="F41" s="174">
        <f>SUM(F35:F40)</f>
        <v>17230</v>
      </c>
    </row>
    <row r="42" spans="1:6" ht="14.25" customHeight="1" x14ac:dyDescent="0.25">
      <c r="A42" s="11"/>
      <c r="B42" s="12"/>
      <c r="C42" s="13"/>
      <c r="D42" s="47"/>
      <c r="E42" s="41"/>
      <c r="F42" s="197"/>
    </row>
    <row r="43" spans="1:6" x14ac:dyDescent="0.25">
      <c r="A43" s="166" t="s">
        <v>17</v>
      </c>
      <c r="B43" s="167" t="s">
        <v>0</v>
      </c>
      <c r="C43" s="168" t="s">
        <v>100</v>
      </c>
      <c r="D43" s="172" t="s">
        <v>0</v>
      </c>
      <c r="E43" s="173" t="s">
        <v>0</v>
      </c>
      <c r="F43" s="174" t="s">
        <v>0</v>
      </c>
    </row>
    <row r="44" spans="1:6" x14ac:dyDescent="0.25">
      <c r="A44" s="19">
        <v>3419</v>
      </c>
      <c r="B44" s="20"/>
      <c r="C44" s="21" t="s">
        <v>392</v>
      </c>
      <c r="D44" s="59">
        <v>3205</v>
      </c>
      <c r="E44" s="61">
        <v>3367</v>
      </c>
      <c r="F44" s="64">
        <f>SUM(' rozpis výdajů'!D87:' rozpis výdajů'!D96)</f>
        <v>3205</v>
      </c>
    </row>
    <row r="45" spans="1:6" x14ac:dyDescent="0.25">
      <c r="A45" s="19">
        <v>3429</v>
      </c>
      <c r="B45" s="20"/>
      <c r="C45" s="21" t="s">
        <v>118</v>
      </c>
      <c r="D45" s="59">
        <v>3230</v>
      </c>
      <c r="E45" s="61">
        <v>3495</v>
      </c>
      <c r="F45" s="64">
        <f>SUM(' rozpis výdajů'!D98:D99)</f>
        <v>1601</v>
      </c>
    </row>
    <row r="46" spans="1:6" x14ac:dyDescent="0.25">
      <c r="A46" s="191"/>
      <c r="B46" s="168"/>
      <c r="C46" s="177" t="s">
        <v>0</v>
      </c>
      <c r="D46" s="172">
        <f>SUM(D44:D45)</f>
        <v>6435</v>
      </c>
      <c r="E46" s="173">
        <f>SUM(E44:E45)</f>
        <v>6862</v>
      </c>
      <c r="F46" s="174">
        <f>SUM(F44:F45)</f>
        <v>4806</v>
      </c>
    </row>
    <row r="47" spans="1:6" ht="10.5" customHeight="1" x14ac:dyDescent="0.25">
      <c r="A47" s="11"/>
      <c r="B47" s="12"/>
      <c r="C47" s="13"/>
      <c r="D47" s="47"/>
      <c r="E47" s="41"/>
      <c r="F47" s="197"/>
    </row>
    <row r="48" spans="1:6" x14ac:dyDescent="0.25">
      <c r="A48" s="166" t="s">
        <v>17</v>
      </c>
      <c r="B48" s="167" t="s">
        <v>0</v>
      </c>
      <c r="C48" s="168" t="s">
        <v>36</v>
      </c>
      <c r="D48" s="172" t="s">
        <v>0</v>
      </c>
      <c r="E48" s="173" t="s">
        <v>0</v>
      </c>
      <c r="F48" s="174" t="s">
        <v>0</v>
      </c>
    </row>
    <row r="49" spans="1:6" x14ac:dyDescent="0.25">
      <c r="A49" s="7">
        <v>3613</v>
      </c>
      <c r="B49" s="8"/>
      <c r="C49" s="10" t="s">
        <v>51</v>
      </c>
      <c r="D49" s="59">
        <v>547</v>
      </c>
      <c r="E49" s="61">
        <v>564</v>
      </c>
      <c r="F49" s="64">
        <f>SUM(' rozpis výdajů'!D104:D107)</f>
        <v>547</v>
      </c>
    </row>
    <row r="50" spans="1:6" x14ac:dyDescent="0.25">
      <c r="A50" s="7">
        <v>3631</v>
      </c>
      <c r="B50" s="8" t="s">
        <v>0</v>
      </c>
      <c r="C50" s="10" t="s">
        <v>44</v>
      </c>
      <c r="D50" s="59">
        <v>3800</v>
      </c>
      <c r="E50" s="61">
        <v>3828</v>
      </c>
      <c r="F50" s="64">
        <f>SUM(' rozpis výdajů'!D109:D110)</f>
        <v>3800</v>
      </c>
    </row>
    <row r="51" spans="1:6" x14ac:dyDescent="0.25">
      <c r="A51" s="7">
        <v>3632</v>
      </c>
      <c r="B51" s="8" t="s">
        <v>0</v>
      </c>
      <c r="C51" s="10" t="s">
        <v>45</v>
      </c>
      <c r="D51" s="59">
        <v>520</v>
      </c>
      <c r="E51" s="61">
        <v>520</v>
      </c>
      <c r="F51" s="64">
        <f>SUM(' rozpis výdajů'!D112:D113)</f>
        <v>520</v>
      </c>
    </row>
    <row r="52" spans="1:6" x14ac:dyDescent="0.25">
      <c r="A52" s="7">
        <v>3635</v>
      </c>
      <c r="B52" s="8"/>
      <c r="C52" s="10" t="s">
        <v>62</v>
      </c>
      <c r="D52" s="59">
        <v>140</v>
      </c>
      <c r="E52" s="61">
        <v>140</v>
      </c>
      <c r="F52" s="64">
        <f>SUM(' rozpis výdajů'!D115:D115)</f>
        <v>150</v>
      </c>
    </row>
    <row r="53" spans="1:6" x14ac:dyDescent="0.25">
      <c r="A53" s="7">
        <v>3639</v>
      </c>
      <c r="B53" s="8"/>
      <c r="C53" s="10" t="s">
        <v>119</v>
      </c>
      <c r="D53" s="59">
        <v>2107</v>
      </c>
      <c r="E53" s="61">
        <v>2831</v>
      </c>
      <c r="F53" s="64">
        <f>SUM(' rozpis výdajů'!D117:D124)</f>
        <v>2407</v>
      </c>
    </row>
    <row r="54" spans="1:6" x14ac:dyDescent="0.25">
      <c r="A54" s="191"/>
      <c r="B54" s="168"/>
      <c r="C54" s="177" t="s">
        <v>0</v>
      </c>
      <c r="D54" s="172">
        <f>SUM(D49:D53)</f>
        <v>7114</v>
      </c>
      <c r="E54" s="173">
        <f>SUM(E49:E53)</f>
        <v>7883</v>
      </c>
      <c r="F54" s="174">
        <f>SUM(F49:F53)</f>
        <v>7424</v>
      </c>
    </row>
    <row r="55" spans="1:6" ht="11.25" customHeight="1" x14ac:dyDescent="0.25">
      <c r="A55" s="7"/>
      <c r="B55" s="8"/>
      <c r="C55" s="10"/>
      <c r="D55" s="28"/>
      <c r="E55" s="2"/>
      <c r="F55" s="198"/>
    </row>
    <row r="56" spans="1:6" x14ac:dyDescent="0.25">
      <c r="A56" s="166" t="s">
        <v>17</v>
      </c>
      <c r="B56" s="167" t="s">
        <v>0</v>
      </c>
      <c r="C56" s="168" t="s">
        <v>26</v>
      </c>
      <c r="D56" s="172" t="s">
        <v>0</v>
      </c>
      <c r="E56" s="173" t="s">
        <v>0</v>
      </c>
      <c r="F56" s="174" t="s">
        <v>0</v>
      </c>
    </row>
    <row r="57" spans="1:6" x14ac:dyDescent="0.25">
      <c r="A57" s="19">
        <v>3713</v>
      </c>
      <c r="B57" s="20"/>
      <c r="C57" s="21" t="s">
        <v>219</v>
      </c>
      <c r="D57" s="59">
        <v>50</v>
      </c>
      <c r="E57" s="61">
        <v>50</v>
      </c>
      <c r="F57" s="64">
        <f>' rozpis výdajů'!$D$129</f>
        <v>50</v>
      </c>
    </row>
    <row r="58" spans="1:6" x14ac:dyDescent="0.25">
      <c r="A58" s="7">
        <v>3722</v>
      </c>
      <c r="B58" s="8"/>
      <c r="C58" s="10" t="s">
        <v>101</v>
      </c>
      <c r="D58" s="59">
        <v>7510</v>
      </c>
      <c r="E58" s="61">
        <v>7510</v>
      </c>
      <c r="F58" s="64">
        <f>SUM(' rozpis výdajů'!D131:D133)</f>
        <v>7310</v>
      </c>
    </row>
    <row r="59" spans="1:6" x14ac:dyDescent="0.25">
      <c r="A59" s="7">
        <v>3725</v>
      </c>
      <c r="B59" s="8"/>
      <c r="C59" s="10" t="s">
        <v>220</v>
      </c>
      <c r="D59" s="59">
        <v>3490</v>
      </c>
      <c r="E59" s="61">
        <v>3490</v>
      </c>
      <c r="F59" s="64">
        <f>SUM(' rozpis výdajů'!D135:D138)</f>
        <v>3690</v>
      </c>
    </row>
    <row r="60" spans="1:6" x14ac:dyDescent="0.25">
      <c r="A60" s="7">
        <v>3729</v>
      </c>
      <c r="B60" s="8"/>
      <c r="C60" s="10" t="s">
        <v>221</v>
      </c>
      <c r="D60" s="59">
        <v>2300</v>
      </c>
      <c r="E60" s="61">
        <v>2300</v>
      </c>
      <c r="F60" s="64">
        <f>SUM(' rozpis výdajů'!D140:D141)</f>
        <v>2300</v>
      </c>
    </row>
    <row r="61" spans="1:6" x14ac:dyDescent="0.25">
      <c r="A61" s="7">
        <v>3744</v>
      </c>
      <c r="B61" s="8"/>
      <c r="C61" s="10" t="s">
        <v>222</v>
      </c>
      <c r="D61" s="59">
        <v>0</v>
      </c>
      <c r="E61" s="61">
        <v>3</v>
      </c>
      <c r="F61" s="64">
        <f>SUM(' rozpis výdajů'!D143:' rozpis výdajů'!D143)</f>
        <v>3</v>
      </c>
    </row>
    <row r="62" spans="1:6" x14ac:dyDescent="0.25">
      <c r="A62" s="7">
        <v>3745</v>
      </c>
      <c r="B62" s="8" t="s">
        <v>0</v>
      </c>
      <c r="C62" s="10" t="s">
        <v>46</v>
      </c>
      <c r="D62" s="59">
        <v>4659</v>
      </c>
      <c r="E62" s="61">
        <v>4759</v>
      </c>
      <c r="F62" s="64">
        <f>SUM(' rozpis výdajů'!D145:D148)</f>
        <v>4709</v>
      </c>
    </row>
    <row r="63" spans="1:6" x14ac:dyDescent="0.25">
      <c r="A63" s="191" t="s">
        <v>0</v>
      </c>
      <c r="B63" s="168"/>
      <c r="C63" s="177" t="s">
        <v>0</v>
      </c>
      <c r="D63" s="172">
        <f>SUM(D57:D62)</f>
        <v>18009</v>
      </c>
      <c r="E63" s="173">
        <f>SUM(E57:E62)</f>
        <v>18112</v>
      </c>
      <c r="F63" s="174">
        <f>SUM(F57:F62)</f>
        <v>18062</v>
      </c>
    </row>
    <row r="64" spans="1:6" ht="8.25" customHeight="1" x14ac:dyDescent="0.25">
      <c r="A64" s="7"/>
      <c r="B64" s="8"/>
      <c r="C64" s="10"/>
      <c r="D64" s="28"/>
      <c r="E64" s="2"/>
      <c r="F64" s="198"/>
    </row>
    <row r="65" spans="1:6" x14ac:dyDescent="0.25">
      <c r="A65" s="166" t="s">
        <v>17</v>
      </c>
      <c r="B65" s="167" t="s">
        <v>0</v>
      </c>
      <c r="C65" s="168" t="s">
        <v>155</v>
      </c>
      <c r="D65" s="172" t="s">
        <v>0</v>
      </c>
      <c r="E65" s="173" t="s">
        <v>0</v>
      </c>
      <c r="F65" s="174" t="s">
        <v>0</v>
      </c>
    </row>
    <row r="66" spans="1:6" x14ac:dyDescent="0.25">
      <c r="A66" s="7">
        <v>4329</v>
      </c>
      <c r="B66" s="8" t="s">
        <v>0</v>
      </c>
      <c r="C66" s="10" t="s">
        <v>223</v>
      </c>
      <c r="D66" s="59">
        <v>110</v>
      </c>
      <c r="E66" s="61">
        <v>110</v>
      </c>
      <c r="F66" s="64">
        <f>SUM(' rozpis výdajů'!D153:' rozpis výdajů'!D154)</f>
        <v>112</v>
      </c>
    </row>
    <row r="67" spans="1:6" x14ac:dyDescent="0.25">
      <c r="A67" s="7">
        <v>4339</v>
      </c>
      <c r="B67" s="8" t="s">
        <v>0</v>
      </c>
      <c r="C67" s="10" t="s">
        <v>224</v>
      </c>
      <c r="D67" s="59">
        <v>6</v>
      </c>
      <c r="E67" s="61">
        <v>6</v>
      </c>
      <c r="F67" s="64">
        <f>SUM(' rozpis výdajů'!D156:' rozpis výdajů'!D156)</f>
        <v>6</v>
      </c>
    </row>
    <row r="68" spans="1:6" x14ac:dyDescent="0.25">
      <c r="A68" s="7">
        <v>4349</v>
      </c>
      <c r="B68" s="8" t="s">
        <v>0</v>
      </c>
      <c r="C68" s="10" t="s">
        <v>398</v>
      </c>
      <c r="D68" s="59">
        <v>404</v>
      </c>
      <c r="E68" s="61">
        <v>404</v>
      </c>
      <c r="F68" s="64">
        <f>SUM(' rozpis výdajů'!D158:D159)</f>
        <v>456</v>
      </c>
    </row>
    <row r="69" spans="1:6" x14ac:dyDescent="0.25">
      <c r="A69" s="7">
        <v>4351</v>
      </c>
      <c r="B69" s="8"/>
      <c r="C69" s="10" t="s">
        <v>393</v>
      </c>
      <c r="D69" s="59">
        <v>3122</v>
      </c>
      <c r="E69" s="61">
        <v>3285</v>
      </c>
      <c r="F69" s="64">
        <f>SUM(' rozpis výdajů'!D161:D163)</f>
        <v>3380</v>
      </c>
    </row>
    <row r="70" spans="1:6" x14ac:dyDescent="0.25">
      <c r="A70" s="191" t="s">
        <v>0</v>
      </c>
      <c r="B70" s="168"/>
      <c r="C70" s="177" t="s">
        <v>0</v>
      </c>
      <c r="D70" s="172">
        <f>SUM(D66:D69)</f>
        <v>3642</v>
      </c>
      <c r="E70" s="173">
        <f t="shared" ref="E70:F70" si="0">SUM(E66:E69)</f>
        <v>3805</v>
      </c>
      <c r="F70" s="174">
        <f t="shared" si="0"/>
        <v>3954</v>
      </c>
    </row>
    <row r="71" spans="1:6" ht="9" customHeight="1" x14ac:dyDescent="0.25">
      <c r="A71" s="7"/>
      <c r="B71" s="8"/>
      <c r="C71" s="10"/>
      <c r="D71" s="28"/>
      <c r="E71" s="2"/>
      <c r="F71" s="198"/>
    </row>
    <row r="72" spans="1:6" x14ac:dyDescent="0.25">
      <c r="A72" s="166" t="s">
        <v>17</v>
      </c>
      <c r="B72" s="167" t="s">
        <v>0</v>
      </c>
      <c r="C72" s="168" t="s">
        <v>33</v>
      </c>
      <c r="D72" s="172" t="s">
        <v>0</v>
      </c>
      <c r="E72" s="173" t="s">
        <v>0</v>
      </c>
      <c r="F72" s="174" t="s">
        <v>0</v>
      </c>
    </row>
    <row r="73" spans="1:6" x14ac:dyDescent="0.25">
      <c r="A73" s="7">
        <v>5213</v>
      </c>
      <c r="B73" s="8"/>
      <c r="C73" s="10" t="s">
        <v>228</v>
      </c>
      <c r="D73" s="59">
        <v>250</v>
      </c>
      <c r="E73" s="61">
        <v>250</v>
      </c>
      <c r="F73" s="64">
        <f>' rozpis výdajů'!D168</f>
        <v>200</v>
      </c>
    </row>
    <row r="74" spans="1:6" x14ac:dyDescent="0.25">
      <c r="A74" s="7">
        <v>5273</v>
      </c>
      <c r="B74" s="8"/>
      <c r="C74" s="10" t="s">
        <v>229</v>
      </c>
      <c r="D74" s="59">
        <v>40</v>
      </c>
      <c r="E74" s="61">
        <v>40</v>
      </c>
      <c r="F74" s="64">
        <f>' rozpis výdajů'!D170</f>
        <v>40</v>
      </c>
    </row>
    <row r="75" spans="1:6" x14ac:dyDescent="0.25">
      <c r="A75" s="7">
        <v>5299</v>
      </c>
      <c r="B75" s="8"/>
      <c r="C75" s="10" t="s">
        <v>394</v>
      </c>
      <c r="D75" s="28">
        <v>0</v>
      </c>
      <c r="E75" s="2">
        <v>300</v>
      </c>
      <c r="F75" s="64">
        <v>0</v>
      </c>
    </row>
    <row r="76" spans="1:6" x14ac:dyDescent="0.25">
      <c r="A76" s="191" t="s">
        <v>0</v>
      </c>
      <c r="B76" s="168"/>
      <c r="C76" s="177" t="s">
        <v>0</v>
      </c>
      <c r="D76" s="172">
        <f>SUM(D73:D75)</f>
        <v>290</v>
      </c>
      <c r="E76" s="173">
        <f>SUM(E73:E75)</f>
        <v>590</v>
      </c>
      <c r="F76" s="174">
        <f>SUM(F73:F75)</f>
        <v>240</v>
      </c>
    </row>
    <row r="77" spans="1:6" ht="11.25" customHeight="1" x14ac:dyDescent="0.25">
      <c r="A77" s="7"/>
      <c r="B77" s="8"/>
      <c r="C77" s="10"/>
      <c r="D77" s="28"/>
      <c r="E77" s="2"/>
      <c r="F77" s="198"/>
    </row>
    <row r="78" spans="1:6" ht="13.5" customHeight="1" x14ac:dyDescent="0.25">
      <c r="A78" s="166" t="s">
        <v>17</v>
      </c>
      <c r="B78" s="167" t="s">
        <v>0</v>
      </c>
      <c r="C78" s="168" t="s">
        <v>231</v>
      </c>
      <c r="D78" s="172" t="s">
        <v>0</v>
      </c>
      <c r="E78" s="173" t="s">
        <v>0</v>
      </c>
      <c r="F78" s="174" t="s">
        <v>0</v>
      </c>
    </row>
    <row r="79" spans="1:6" ht="12.75" customHeight="1" x14ac:dyDescent="0.25">
      <c r="A79" s="7">
        <v>5311</v>
      </c>
      <c r="B79" s="8"/>
      <c r="C79" s="10" t="s">
        <v>201</v>
      </c>
      <c r="D79" s="28">
        <v>1745</v>
      </c>
      <c r="E79" s="2">
        <v>1745</v>
      </c>
      <c r="F79" s="64">
        <f>SUM(' rozpis výdajů'!D175:D177)</f>
        <v>2155</v>
      </c>
    </row>
    <row r="80" spans="1:6" ht="11.25" customHeight="1" x14ac:dyDescent="0.25">
      <c r="A80" s="191" t="s">
        <v>0</v>
      </c>
      <c r="B80" s="168"/>
      <c r="C80" s="177" t="s">
        <v>0</v>
      </c>
      <c r="D80" s="172">
        <f>SUM(D79)</f>
        <v>1745</v>
      </c>
      <c r="E80" s="173">
        <f>SUM(E79)</f>
        <v>1745</v>
      </c>
      <c r="F80" s="174">
        <f>SUM(F79)</f>
        <v>2155</v>
      </c>
    </row>
    <row r="81" spans="1:6" ht="11.25" customHeight="1" x14ac:dyDescent="0.25">
      <c r="A81" s="7"/>
      <c r="B81" s="8"/>
      <c r="C81" s="10"/>
      <c r="D81" s="28"/>
      <c r="E81" s="2"/>
      <c r="F81" s="198"/>
    </row>
    <row r="82" spans="1:6" x14ac:dyDescent="0.25">
      <c r="A82" s="166" t="s">
        <v>17</v>
      </c>
      <c r="B82" s="167" t="s">
        <v>0</v>
      </c>
      <c r="C82" s="168" t="s">
        <v>102</v>
      </c>
      <c r="D82" s="172" t="s">
        <v>0</v>
      </c>
      <c r="E82" s="173" t="s">
        <v>0</v>
      </c>
      <c r="F82" s="174" t="s">
        <v>0</v>
      </c>
    </row>
    <row r="83" spans="1:6" x14ac:dyDescent="0.25">
      <c r="A83" s="7">
        <v>5512</v>
      </c>
      <c r="B83" s="8" t="s">
        <v>0</v>
      </c>
      <c r="C83" s="10" t="s">
        <v>47</v>
      </c>
      <c r="D83" s="59">
        <v>1120</v>
      </c>
      <c r="E83" s="61">
        <v>1452</v>
      </c>
      <c r="F83" s="64">
        <f>SUM(' rozpis výdajů'!D182:D183)</f>
        <v>1120</v>
      </c>
    </row>
    <row r="84" spans="1:6" x14ac:dyDescent="0.25">
      <c r="A84" s="191" t="s">
        <v>0</v>
      </c>
      <c r="B84" s="168"/>
      <c r="C84" s="177" t="s">
        <v>0</v>
      </c>
      <c r="D84" s="172">
        <f>SUM(D83)</f>
        <v>1120</v>
      </c>
      <c r="E84" s="173">
        <f>SUM(E83)</f>
        <v>1452</v>
      </c>
      <c r="F84" s="174">
        <f>SUM(F83)</f>
        <v>1120</v>
      </c>
    </row>
    <row r="85" spans="1:6" ht="7.5" customHeight="1" x14ac:dyDescent="0.25">
      <c r="A85" s="11"/>
      <c r="B85" s="12"/>
      <c r="C85" s="13"/>
      <c r="D85" s="47"/>
      <c r="E85" s="41"/>
      <c r="F85" s="197"/>
    </row>
    <row r="86" spans="1:6" x14ac:dyDescent="0.25">
      <c r="A86" s="166" t="s">
        <v>17</v>
      </c>
      <c r="B86" s="167" t="s">
        <v>0</v>
      </c>
      <c r="C86" s="175" t="s">
        <v>103</v>
      </c>
      <c r="D86" s="172" t="s">
        <v>0</v>
      </c>
      <c r="E86" s="173" t="s">
        <v>0</v>
      </c>
      <c r="F86" s="174" t="s">
        <v>0</v>
      </c>
    </row>
    <row r="87" spans="1:6" x14ac:dyDescent="0.25">
      <c r="A87" s="7">
        <v>6112</v>
      </c>
      <c r="B87" s="8"/>
      <c r="C87" s="10" t="s">
        <v>48</v>
      </c>
      <c r="D87" s="59">
        <v>3786</v>
      </c>
      <c r="E87" s="61">
        <v>3945</v>
      </c>
      <c r="F87" s="64">
        <f>SUM(' rozpis výdajů'!D188:D190)</f>
        <v>4430</v>
      </c>
    </row>
    <row r="88" spans="1:6" x14ac:dyDescent="0.25">
      <c r="A88" s="7">
        <v>6115</v>
      </c>
      <c r="B88" s="8"/>
      <c r="C88" s="10" t="s">
        <v>140</v>
      </c>
      <c r="D88" s="59">
        <v>0</v>
      </c>
      <c r="E88" s="61">
        <v>356</v>
      </c>
      <c r="F88" s="64">
        <v>0</v>
      </c>
    </row>
    <row r="89" spans="1:6" x14ac:dyDescent="0.25">
      <c r="A89" s="7">
        <v>6117</v>
      </c>
      <c r="B89" s="8"/>
      <c r="C89" s="10" t="s">
        <v>269</v>
      </c>
      <c r="D89" s="59">
        <v>0</v>
      </c>
      <c r="E89" s="61">
        <v>244</v>
      </c>
      <c r="F89" s="64">
        <v>0</v>
      </c>
    </row>
    <row r="90" spans="1:6" x14ac:dyDescent="0.25">
      <c r="A90" s="7">
        <v>6171</v>
      </c>
      <c r="B90" s="8"/>
      <c r="C90" s="10" t="s">
        <v>49</v>
      </c>
      <c r="D90" s="59">
        <v>54745</v>
      </c>
      <c r="E90" s="61">
        <v>58969</v>
      </c>
      <c r="F90" s="64">
        <f>SUM(' rozpis výdajů'!D192:D196)</f>
        <v>63030</v>
      </c>
    </row>
    <row r="91" spans="1:6" x14ac:dyDescent="0.25">
      <c r="A91" s="191" t="s">
        <v>0</v>
      </c>
      <c r="B91" s="168"/>
      <c r="C91" s="177" t="s">
        <v>0</v>
      </c>
      <c r="D91" s="172">
        <f>SUM(D87:D90)</f>
        <v>58531</v>
      </c>
      <c r="E91" s="173">
        <f>SUM(E87:E90)</f>
        <v>63514</v>
      </c>
      <c r="F91" s="174">
        <f>SUM(F87:F90)</f>
        <v>67460</v>
      </c>
    </row>
    <row r="92" spans="1:6" ht="11.25" customHeight="1" x14ac:dyDescent="0.25">
      <c r="A92" s="22"/>
      <c r="B92" s="1"/>
      <c r="C92" s="23"/>
      <c r="D92" s="48"/>
      <c r="E92" s="25"/>
      <c r="F92" s="199"/>
    </row>
    <row r="93" spans="1:6" ht="13.8" x14ac:dyDescent="0.3">
      <c r="A93" s="166"/>
      <c r="B93" s="176"/>
      <c r="C93" s="192" t="s">
        <v>440</v>
      </c>
      <c r="D93" s="172" t="s">
        <v>0</v>
      </c>
      <c r="E93" s="173" t="s">
        <v>0</v>
      </c>
      <c r="F93" s="174" t="s">
        <v>0</v>
      </c>
    </row>
    <row r="94" spans="1:6" x14ac:dyDescent="0.25">
      <c r="A94" s="7">
        <v>6310</v>
      </c>
      <c r="B94" s="8"/>
      <c r="C94" s="10" t="s">
        <v>120</v>
      </c>
      <c r="D94" s="59">
        <v>0</v>
      </c>
      <c r="E94" s="61">
        <v>82</v>
      </c>
      <c r="F94" s="64">
        <v>0</v>
      </c>
    </row>
    <row r="95" spans="1:6" x14ac:dyDescent="0.25">
      <c r="A95" s="19">
        <v>6320</v>
      </c>
      <c r="B95" s="24"/>
      <c r="C95" s="10" t="s">
        <v>50</v>
      </c>
      <c r="D95" s="59">
        <v>0</v>
      </c>
      <c r="E95" s="61">
        <v>235</v>
      </c>
      <c r="F95" s="64">
        <v>0</v>
      </c>
    </row>
    <row r="96" spans="1:6" x14ac:dyDescent="0.25">
      <c r="A96" s="19">
        <v>6330</v>
      </c>
      <c r="B96" s="24"/>
      <c r="C96" s="10" t="s">
        <v>395</v>
      </c>
      <c r="D96" s="59">
        <v>3865</v>
      </c>
      <c r="E96" s="61">
        <v>3874</v>
      </c>
      <c r="F96" s="64">
        <f>SUM(' rozpis výdajů'!D201:D202)</f>
        <v>4478</v>
      </c>
    </row>
    <row r="97" spans="1:6" x14ac:dyDescent="0.25">
      <c r="A97" s="19">
        <v>6399</v>
      </c>
      <c r="B97" s="24"/>
      <c r="C97" s="10" t="s">
        <v>121</v>
      </c>
      <c r="D97" s="59">
        <v>7500</v>
      </c>
      <c r="E97" s="61">
        <v>7660</v>
      </c>
      <c r="F97" s="64">
        <f>SUM(' rozpis výdajů'!D204:D205)</f>
        <v>7500</v>
      </c>
    </row>
    <row r="98" spans="1:6" x14ac:dyDescent="0.25">
      <c r="A98" s="19">
        <v>6402</v>
      </c>
      <c r="B98" s="24"/>
      <c r="C98" s="10" t="s">
        <v>108</v>
      </c>
      <c r="D98" s="59">
        <v>0</v>
      </c>
      <c r="E98" s="61">
        <v>40</v>
      </c>
      <c r="F98" s="64">
        <v>0</v>
      </c>
    </row>
    <row r="99" spans="1:6" x14ac:dyDescent="0.25">
      <c r="A99" s="191"/>
      <c r="B99" s="168"/>
      <c r="C99" s="177"/>
      <c r="D99" s="172">
        <f>SUM(D94:D98)</f>
        <v>11365</v>
      </c>
      <c r="E99" s="173">
        <f>SUM(E94:E98)</f>
        <v>11891</v>
      </c>
      <c r="F99" s="174">
        <f>SUM(F94:F98)</f>
        <v>11978</v>
      </c>
    </row>
    <row r="100" spans="1:6" ht="9.75" customHeight="1" x14ac:dyDescent="0.25">
      <c r="A100" s="22"/>
      <c r="B100" s="1"/>
      <c r="C100" s="23"/>
      <c r="D100" s="48"/>
      <c r="E100" s="25"/>
      <c r="F100" s="199"/>
    </row>
    <row r="101" spans="1:6" ht="18" customHeight="1" thickBot="1" x14ac:dyDescent="0.3">
      <c r="A101" s="193"/>
      <c r="B101" s="194"/>
      <c r="C101" s="195" t="s">
        <v>28</v>
      </c>
      <c r="D101" s="196">
        <f>SUM(D14+D20+D26+D32+D41+D46+D54+D63+D70+D76+D80+D84+D91+D99)</f>
        <v>156742</v>
      </c>
      <c r="E101" s="196">
        <f t="shared" ref="E101:F101" si="1">SUM(E14+E20+E26+E32+E41+E46+E54+E63+E70+E76+E80+E84+E91+E99)</f>
        <v>170373</v>
      </c>
      <c r="F101" s="196">
        <f t="shared" si="1"/>
        <v>163597</v>
      </c>
    </row>
    <row r="102" spans="1:6" ht="33.75" customHeight="1" thickBot="1" x14ac:dyDescent="0.3"/>
    <row r="103" spans="1:6" ht="11.25" customHeight="1" thickBot="1" x14ac:dyDescent="0.3">
      <c r="D103" s="288" t="s">
        <v>65</v>
      </c>
      <c r="E103" s="289" t="s">
        <v>63</v>
      </c>
      <c r="F103" s="290" t="s">
        <v>65</v>
      </c>
    </row>
    <row r="104" spans="1:6" ht="18" customHeight="1" thickBot="1" x14ac:dyDescent="0.3">
      <c r="A104" s="187"/>
      <c r="B104" s="161"/>
      <c r="C104" s="162" t="s">
        <v>233</v>
      </c>
      <c r="D104" s="188" t="s">
        <v>138</v>
      </c>
      <c r="E104" s="189" t="s">
        <v>138</v>
      </c>
      <c r="F104" s="190" t="s">
        <v>144</v>
      </c>
    </row>
    <row r="105" spans="1:6" ht="7.5" customHeight="1" thickBot="1" x14ac:dyDescent="0.3"/>
    <row r="106" spans="1:6" ht="17.25" customHeight="1" x14ac:dyDescent="0.25">
      <c r="A106" s="123"/>
      <c r="B106" s="124"/>
      <c r="C106" s="125" t="s">
        <v>29</v>
      </c>
      <c r="D106" s="222" t="s">
        <v>58</v>
      </c>
      <c r="E106" s="126" t="s">
        <v>58</v>
      </c>
      <c r="F106" s="240" t="s">
        <v>58</v>
      </c>
    </row>
    <row r="107" spans="1:6" ht="9.75" customHeight="1" x14ac:dyDescent="0.25">
      <c r="A107" s="29"/>
      <c r="B107" s="30"/>
      <c r="C107" s="1"/>
      <c r="D107" s="51" t="s">
        <v>0</v>
      </c>
      <c r="E107" s="66" t="s">
        <v>0</v>
      </c>
      <c r="F107" s="241" t="s">
        <v>0</v>
      </c>
    </row>
    <row r="108" spans="1:6" x14ac:dyDescent="0.25">
      <c r="A108" s="224" t="s">
        <v>17</v>
      </c>
      <c r="B108" s="225" t="s">
        <v>0</v>
      </c>
      <c r="C108" s="226" t="s">
        <v>72</v>
      </c>
      <c r="D108" s="227" t="s">
        <v>0</v>
      </c>
      <c r="E108" s="231" t="s">
        <v>0</v>
      </c>
      <c r="F108" s="228" t="s">
        <v>0</v>
      </c>
    </row>
    <row r="109" spans="1:6" x14ac:dyDescent="0.25">
      <c r="A109" s="7">
        <v>1014</v>
      </c>
      <c r="B109" s="8"/>
      <c r="C109" s="10" t="s">
        <v>384</v>
      </c>
      <c r="D109" s="59">
        <v>130</v>
      </c>
      <c r="E109" s="61">
        <v>151</v>
      </c>
      <c r="F109" s="64">
        <v>0</v>
      </c>
    </row>
    <row r="110" spans="1:6" x14ac:dyDescent="0.25">
      <c r="A110" s="229" t="s">
        <v>0</v>
      </c>
      <c r="B110" s="226"/>
      <c r="C110" s="230" t="s">
        <v>0</v>
      </c>
      <c r="D110" s="227">
        <f>SUM(D109)</f>
        <v>130</v>
      </c>
      <c r="E110" s="231">
        <f>SUM(E109)</f>
        <v>151</v>
      </c>
      <c r="F110" s="228">
        <f>SUM(F109)</f>
        <v>0</v>
      </c>
    </row>
    <row r="111" spans="1:6" x14ac:dyDescent="0.25">
      <c r="A111" s="29"/>
      <c r="B111" s="30"/>
      <c r="C111" s="1"/>
      <c r="D111" s="51"/>
      <c r="E111" s="66"/>
      <c r="F111" s="241"/>
    </row>
    <row r="112" spans="1:6" x14ac:dyDescent="0.25">
      <c r="A112" s="224" t="s">
        <v>17</v>
      </c>
      <c r="B112" s="225" t="s">
        <v>0</v>
      </c>
      <c r="C112" s="226" t="s">
        <v>25</v>
      </c>
      <c r="D112" s="227" t="s">
        <v>0</v>
      </c>
      <c r="E112" s="231" t="s">
        <v>0</v>
      </c>
      <c r="F112" s="228" t="s">
        <v>0</v>
      </c>
    </row>
    <row r="113" spans="1:6" x14ac:dyDescent="0.25">
      <c r="A113" s="7">
        <v>2212</v>
      </c>
      <c r="B113" s="30"/>
      <c r="C113" s="6" t="s">
        <v>61</v>
      </c>
      <c r="D113" s="59">
        <v>6000</v>
      </c>
      <c r="E113" s="61">
        <v>12047</v>
      </c>
      <c r="F113" s="64">
        <v>0</v>
      </c>
    </row>
    <row r="114" spans="1:6" x14ac:dyDescent="0.25">
      <c r="A114" s="7">
        <v>2219</v>
      </c>
      <c r="B114" s="30"/>
      <c r="C114" s="10" t="s">
        <v>264</v>
      </c>
      <c r="D114" s="59">
        <v>13000</v>
      </c>
      <c r="E114" s="61">
        <v>19772</v>
      </c>
      <c r="F114" s="64">
        <f>SUM(' rozpis výdajů'!D214)</f>
        <v>24100</v>
      </c>
    </row>
    <row r="115" spans="1:6" x14ac:dyDescent="0.25">
      <c r="A115" s="224" t="s">
        <v>0</v>
      </c>
      <c r="B115" s="225" t="s">
        <v>0</v>
      </c>
      <c r="C115" s="226" t="s">
        <v>0</v>
      </c>
      <c r="D115" s="227">
        <f>SUM(D113+D114)</f>
        <v>19000</v>
      </c>
      <c r="E115" s="231">
        <f>SUM(E113+E114)</f>
        <v>31819</v>
      </c>
      <c r="F115" s="228">
        <f>SUM(F113+F114)</f>
        <v>24100</v>
      </c>
    </row>
    <row r="116" spans="1:6" ht="10.5" customHeight="1" x14ac:dyDescent="0.25">
      <c r="A116" s="29"/>
      <c r="B116" s="30"/>
      <c r="C116" s="50"/>
      <c r="D116" s="51" t="s">
        <v>0</v>
      </c>
      <c r="E116" s="67" t="s">
        <v>0</v>
      </c>
      <c r="F116" s="242" t="s">
        <v>0</v>
      </c>
    </row>
    <row r="117" spans="1:6" ht="17.25" customHeight="1" x14ac:dyDescent="0.25">
      <c r="A117" s="224" t="s">
        <v>17</v>
      </c>
      <c r="B117" s="225" t="s">
        <v>0</v>
      </c>
      <c r="C117" s="226" t="s">
        <v>34</v>
      </c>
      <c r="D117" s="227" t="s">
        <v>0</v>
      </c>
      <c r="E117" s="231" t="s">
        <v>0</v>
      </c>
      <c r="F117" s="228" t="s">
        <v>0</v>
      </c>
    </row>
    <row r="118" spans="1:6" x14ac:dyDescent="0.25">
      <c r="A118" s="7">
        <v>2341</v>
      </c>
      <c r="B118" s="8"/>
      <c r="C118" s="6" t="s">
        <v>41</v>
      </c>
      <c r="D118" s="28">
        <v>3000</v>
      </c>
      <c r="E118" s="2">
        <v>3000</v>
      </c>
      <c r="F118" s="64">
        <f>SUM(' rozpis výdajů'!D217)</f>
        <v>2800</v>
      </c>
    </row>
    <row r="119" spans="1:6" x14ac:dyDescent="0.25">
      <c r="A119" s="224" t="s">
        <v>0</v>
      </c>
      <c r="B119" s="225" t="s">
        <v>0</v>
      </c>
      <c r="C119" s="226" t="s">
        <v>0</v>
      </c>
      <c r="D119" s="227">
        <f>SUM(D118)</f>
        <v>3000</v>
      </c>
      <c r="E119" s="231">
        <f>SUM(E118:E118)</f>
        <v>3000</v>
      </c>
      <c r="F119" s="228">
        <f>SUM(F118:F118)</f>
        <v>2800</v>
      </c>
    </row>
    <row r="120" spans="1:6" ht="9" customHeight="1" x14ac:dyDescent="0.25">
      <c r="A120" s="7"/>
      <c r="B120" s="8" t="s">
        <v>0</v>
      </c>
      <c r="C120" s="10"/>
      <c r="D120" s="28" t="s">
        <v>0</v>
      </c>
      <c r="E120" s="2" t="s">
        <v>0</v>
      </c>
      <c r="F120" s="198" t="s">
        <v>0</v>
      </c>
    </row>
    <row r="121" spans="1:6" x14ac:dyDescent="0.25">
      <c r="A121" s="224" t="s">
        <v>17</v>
      </c>
      <c r="B121" s="225" t="s">
        <v>0</v>
      </c>
      <c r="C121" s="226" t="s">
        <v>35</v>
      </c>
      <c r="D121" s="227" t="s">
        <v>0</v>
      </c>
      <c r="E121" s="231" t="s">
        <v>0</v>
      </c>
      <c r="F121" s="228" t="s">
        <v>0</v>
      </c>
    </row>
    <row r="122" spans="1:6" x14ac:dyDescent="0.25">
      <c r="A122" s="7">
        <v>3111</v>
      </c>
      <c r="B122" s="8" t="s">
        <v>0</v>
      </c>
      <c r="C122" s="6" t="s">
        <v>115</v>
      </c>
      <c r="D122" s="59">
        <v>0</v>
      </c>
      <c r="E122" s="61">
        <v>0</v>
      </c>
      <c r="F122" s="64">
        <v>0</v>
      </c>
    </row>
    <row r="123" spans="1:6" x14ac:dyDescent="0.25">
      <c r="A123" s="7">
        <v>3113</v>
      </c>
      <c r="B123" s="8"/>
      <c r="C123" s="6" t="s">
        <v>107</v>
      </c>
      <c r="D123" s="59">
        <v>1000</v>
      </c>
      <c r="E123" s="61">
        <v>1321</v>
      </c>
      <c r="F123" s="64">
        <f>SUM(' rozpis výdajů'!D220)</f>
        <v>100</v>
      </c>
    </row>
    <row r="124" spans="1:6" x14ac:dyDescent="0.25">
      <c r="A124" s="224" t="s">
        <v>0</v>
      </c>
      <c r="B124" s="225" t="s">
        <v>0</v>
      </c>
      <c r="C124" s="226" t="s">
        <v>0</v>
      </c>
      <c r="D124" s="227">
        <f>SUM(D122:D123)</f>
        <v>1000</v>
      </c>
      <c r="E124" s="231">
        <f>SUM(E122:E123)</f>
        <v>1321</v>
      </c>
      <c r="F124" s="228">
        <f>SUM(F122:F123)</f>
        <v>100</v>
      </c>
    </row>
    <row r="125" spans="1:6" ht="8.25" customHeight="1" x14ac:dyDescent="0.25">
      <c r="A125" s="7"/>
      <c r="B125" s="10"/>
      <c r="C125" s="10"/>
      <c r="D125" s="28"/>
      <c r="E125" s="2"/>
      <c r="F125" s="198"/>
    </row>
    <row r="126" spans="1:6" ht="12.75" customHeight="1" x14ac:dyDescent="0.25">
      <c r="A126" s="224" t="s">
        <v>17</v>
      </c>
      <c r="B126" s="225" t="s">
        <v>0</v>
      </c>
      <c r="C126" s="226" t="s">
        <v>99</v>
      </c>
      <c r="D126" s="227" t="s">
        <v>0</v>
      </c>
      <c r="E126" s="231" t="s">
        <v>0</v>
      </c>
      <c r="F126" s="228" t="s">
        <v>0</v>
      </c>
    </row>
    <row r="127" spans="1:6" ht="15.75" customHeight="1" x14ac:dyDescent="0.25">
      <c r="A127" s="7">
        <v>3326</v>
      </c>
      <c r="B127" s="10" t="s">
        <v>0</v>
      </c>
      <c r="C127" s="10" t="s">
        <v>383</v>
      </c>
      <c r="D127" s="28">
        <v>0</v>
      </c>
      <c r="E127" s="2">
        <v>3000</v>
      </c>
      <c r="F127" s="64">
        <v>0</v>
      </c>
    </row>
    <row r="128" spans="1:6" ht="15" customHeight="1" x14ac:dyDescent="0.25">
      <c r="A128" s="224" t="s">
        <v>0</v>
      </c>
      <c r="B128" s="225" t="s">
        <v>0</v>
      </c>
      <c r="C128" s="226" t="s">
        <v>0</v>
      </c>
      <c r="D128" s="227">
        <f>SUM(D126:D127)</f>
        <v>0</v>
      </c>
      <c r="E128" s="231">
        <f>SUM(E126:E127)</f>
        <v>3000</v>
      </c>
      <c r="F128" s="228">
        <f>SUM(F126:F127)</f>
        <v>0</v>
      </c>
    </row>
    <row r="129" spans="1:6" ht="8.25" customHeight="1" x14ac:dyDescent="0.25">
      <c r="A129" s="7"/>
      <c r="B129" s="10"/>
      <c r="C129" s="10"/>
      <c r="D129" s="28"/>
      <c r="E129" s="2"/>
      <c r="F129" s="198"/>
    </row>
    <row r="130" spans="1:6" ht="15.75" customHeight="1" x14ac:dyDescent="0.25">
      <c r="A130" s="224" t="s">
        <v>17</v>
      </c>
      <c r="B130" s="225" t="s">
        <v>0</v>
      </c>
      <c r="C130" s="226" t="s">
        <v>100</v>
      </c>
      <c r="D130" s="227" t="s">
        <v>0</v>
      </c>
      <c r="E130" s="231" t="s">
        <v>0</v>
      </c>
      <c r="F130" s="228" t="s">
        <v>0</v>
      </c>
    </row>
    <row r="131" spans="1:6" x14ac:dyDescent="0.25">
      <c r="A131" s="7">
        <v>3412</v>
      </c>
      <c r="B131" s="10" t="s">
        <v>0</v>
      </c>
      <c r="C131" s="10" t="s">
        <v>116</v>
      </c>
      <c r="D131" s="59">
        <v>5000</v>
      </c>
      <c r="E131" s="61">
        <v>5000</v>
      </c>
      <c r="F131" s="64">
        <v>0</v>
      </c>
    </row>
    <row r="132" spans="1:6" x14ac:dyDescent="0.25">
      <c r="A132" s="7">
        <v>3419</v>
      </c>
      <c r="B132" s="10"/>
      <c r="C132" s="21" t="s">
        <v>117</v>
      </c>
      <c r="D132" s="59">
        <v>0</v>
      </c>
      <c r="E132" s="61">
        <v>371</v>
      </c>
      <c r="F132" s="64">
        <v>0</v>
      </c>
    </row>
    <row r="133" spans="1:6" x14ac:dyDescent="0.25">
      <c r="A133" s="7">
        <v>3429</v>
      </c>
      <c r="B133" s="10"/>
      <c r="C133" s="10" t="s">
        <v>118</v>
      </c>
      <c r="D133" s="28">
        <v>0</v>
      </c>
      <c r="E133" s="2">
        <v>141</v>
      </c>
      <c r="F133" s="64">
        <v>0</v>
      </c>
    </row>
    <row r="134" spans="1:6" ht="12.75" customHeight="1" x14ac:dyDescent="0.25">
      <c r="A134" s="224" t="s">
        <v>0</v>
      </c>
      <c r="B134" s="225" t="s">
        <v>0</v>
      </c>
      <c r="C134" s="226" t="s">
        <v>0</v>
      </c>
      <c r="D134" s="227">
        <f>SUM(D130:D133)</f>
        <v>5000</v>
      </c>
      <c r="E134" s="231">
        <f>SUM(E130:E133)</f>
        <v>5512</v>
      </c>
      <c r="F134" s="228">
        <f>SUM(F130:F133)</f>
        <v>0</v>
      </c>
    </row>
    <row r="135" spans="1:6" ht="6" customHeight="1" x14ac:dyDescent="0.25">
      <c r="A135" s="7"/>
      <c r="B135" s="8"/>
      <c r="C135" s="10"/>
      <c r="D135" s="28"/>
      <c r="E135" s="2"/>
      <c r="F135" s="198"/>
    </row>
    <row r="136" spans="1:6" ht="15.75" customHeight="1" x14ac:dyDescent="0.25">
      <c r="A136" s="224" t="s">
        <v>17</v>
      </c>
      <c r="B136" s="225" t="s">
        <v>0</v>
      </c>
      <c r="C136" s="226" t="s">
        <v>36</v>
      </c>
      <c r="D136" s="227" t="s">
        <v>0</v>
      </c>
      <c r="E136" s="231" t="s">
        <v>0</v>
      </c>
      <c r="F136" s="228" t="s">
        <v>0</v>
      </c>
    </row>
    <row r="137" spans="1:6" x14ac:dyDescent="0.25">
      <c r="A137" s="7">
        <v>3613</v>
      </c>
      <c r="B137" s="8"/>
      <c r="C137" s="10" t="s">
        <v>51</v>
      </c>
      <c r="D137" s="28">
        <v>300</v>
      </c>
      <c r="E137" s="2">
        <v>348</v>
      </c>
      <c r="F137" s="64">
        <f>SUM(' rozpis výdajů'!D223)</f>
        <v>300</v>
      </c>
    </row>
    <row r="138" spans="1:6" x14ac:dyDescent="0.25">
      <c r="A138" s="7">
        <v>3631</v>
      </c>
      <c r="B138" s="8"/>
      <c r="C138" s="10" t="s">
        <v>64</v>
      </c>
      <c r="D138" s="28">
        <v>1000</v>
      </c>
      <c r="E138" s="2">
        <v>5000</v>
      </c>
      <c r="F138" s="64">
        <f>SUM(' rozpis výdajů'!D225:D226)</f>
        <v>3900</v>
      </c>
    </row>
    <row r="139" spans="1:6" x14ac:dyDescent="0.25">
      <c r="A139" s="7">
        <v>3635</v>
      </c>
      <c r="B139" s="8"/>
      <c r="C139" s="10" t="s">
        <v>62</v>
      </c>
      <c r="D139" s="28">
        <v>1000</v>
      </c>
      <c r="E139" s="2">
        <v>1061</v>
      </c>
      <c r="F139" s="64">
        <f>SUM(' rozpis výdajů'!D228)</f>
        <v>600</v>
      </c>
    </row>
    <row r="140" spans="1:6" x14ac:dyDescent="0.25">
      <c r="A140" s="7">
        <v>3639</v>
      </c>
      <c r="B140" s="8"/>
      <c r="C140" s="10" t="s">
        <v>122</v>
      </c>
      <c r="D140" s="28">
        <v>27373</v>
      </c>
      <c r="E140" s="2">
        <v>36147</v>
      </c>
      <c r="F140" s="64">
        <f>SUM(' rozpis výdajů'!D230:' rozpis výdajů'!D236)</f>
        <v>66010</v>
      </c>
    </row>
    <row r="141" spans="1:6" x14ac:dyDescent="0.25">
      <c r="A141" s="224" t="s">
        <v>0</v>
      </c>
      <c r="B141" s="225" t="s">
        <v>0</v>
      </c>
      <c r="C141" s="226" t="s">
        <v>0</v>
      </c>
      <c r="D141" s="227">
        <f>SUM(D137:D140)</f>
        <v>29673</v>
      </c>
      <c r="E141" s="231">
        <f>SUM(E137:E140)</f>
        <v>42556</v>
      </c>
      <c r="F141" s="228">
        <f>SUM(F137:F140)</f>
        <v>70810</v>
      </c>
    </row>
    <row r="142" spans="1:6" ht="5.25" customHeight="1" x14ac:dyDescent="0.25">
      <c r="A142" s="7" t="s">
        <v>0</v>
      </c>
      <c r="B142" s="10" t="s">
        <v>0</v>
      </c>
      <c r="C142" s="10"/>
      <c r="D142" s="28"/>
      <c r="E142" s="2"/>
      <c r="F142" s="198"/>
    </row>
    <row r="143" spans="1:6" x14ac:dyDescent="0.25">
      <c r="A143" s="224" t="s">
        <v>17</v>
      </c>
      <c r="B143" s="225" t="s">
        <v>0</v>
      </c>
      <c r="C143" s="226" t="s">
        <v>26</v>
      </c>
      <c r="D143" s="227" t="s">
        <v>0</v>
      </c>
      <c r="E143" s="231" t="s">
        <v>0</v>
      </c>
      <c r="F143" s="228" t="s">
        <v>0</v>
      </c>
    </row>
    <row r="144" spans="1:6" x14ac:dyDescent="0.25">
      <c r="A144" s="7">
        <v>3744</v>
      </c>
      <c r="B144" s="8"/>
      <c r="C144" s="10" t="s">
        <v>222</v>
      </c>
      <c r="D144" s="59">
        <v>0</v>
      </c>
      <c r="E144" s="61">
        <v>4800</v>
      </c>
      <c r="F144" s="64">
        <v>0</v>
      </c>
    </row>
    <row r="145" spans="1:6" x14ac:dyDescent="0.25">
      <c r="A145" s="224" t="s">
        <v>0</v>
      </c>
      <c r="B145" s="225" t="s">
        <v>0</v>
      </c>
      <c r="C145" s="226" t="s">
        <v>0</v>
      </c>
      <c r="D145" s="227">
        <f>SUM(D144:D144)</f>
        <v>0</v>
      </c>
      <c r="E145" s="231">
        <f>SUM(E144:E144)</f>
        <v>4800</v>
      </c>
      <c r="F145" s="228">
        <f>SUM(F144:F144)</f>
        <v>0</v>
      </c>
    </row>
    <row r="146" spans="1:6" ht="5.25" customHeight="1" x14ac:dyDescent="0.25">
      <c r="A146" s="7"/>
      <c r="B146" s="10"/>
      <c r="C146" s="10"/>
      <c r="D146" s="28"/>
      <c r="E146" s="2"/>
      <c r="F146" s="198"/>
    </row>
    <row r="147" spans="1:6" ht="15" customHeight="1" x14ac:dyDescent="0.25">
      <c r="A147" s="224" t="s">
        <v>17</v>
      </c>
      <c r="B147" s="225" t="s">
        <v>0</v>
      </c>
      <c r="C147" s="226" t="s">
        <v>231</v>
      </c>
      <c r="D147" s="227" t="s">
        <v>0</v>
      </c>
      <c r="E147" s="231" t="s">
        <v>0</v>
      </c>
      <c r="F147" s="228" t="s">
        <v>0</v>
      </c>
    </row>
    <row r="148" spans="1:6" ht="15.75" customHeight="1" x14ac:dyDescent="0.25">
      <c r="A148" s="7">
        <v>5399</v>
      </c>
      <c r="B148" s="8"/>
      <c r="C148" s="10" t="s">
        <v>232</v>
      </c>
      <c r="D148" s="28">
        <v>300</v>
      </c>
      <c r="E148" s="2">
        <v>300</v>
      </c>
      <c r="F148" s="64">
        <f>SUM(' rozpis výdajů'!D238)</f>
        <v>150</v>
      </c>
    </row>
    <row r="149" spans="1:6" ht="14.25" customHeight="1" x14ac:dyDescent="0.25">
      <c r="A149" s="229" t="s">
        <v>0</v>
      </c>
      <c r="B149" s="226"/>
      <c r="C149" s="230" t="s">
        <v>0</v>
      </c>
      <c r="D149" s="227">
        <f>SUM(D148)</f>
        <v>300</v>
      </c>
      <c r="E149" s="231">
        <f>SUM(E148)</f>
        <v>300</v>
      </c>
      <c r="F149" s="228">
        <f>SUM(F148)</f>
        <v>150</v>
      </c>
    </row>
    <row r="150" spans="1:6" ht="9" customHeight="1" x14ac:dyDescent="0.25">
      <c r="A150" s="7"/>
      <c r="B150" s="10"/>
      <c r="C150" s="10"/>
      <c r="D150" s="28"/>
      <c r="E150" s="2"/>
      <c r="F150" s="198"/>
    </row>
    <row r="151" spans="1:6" x14ac:dyDescent="0.25">
      <c r="A151" s="224" t="s">
        <v>17</v>
      </c>
      <c r="B151" s="225" t="s">
        <v>0</v>
      </c>
      <c r="C151" s="226" t="s">
        <v>102</v>
      </c>
      <c r="D151" s="227" t="s">
        <v>0</v>
      </c>
      <c r="E151" s="231" t="s">
        <v>0</v>
      </c>
      <c r="F151" s="228" t="s">
        <v>0</v>
      </c>
    </row>
    <row r="152" spans="1:6" x14ac:dyDescent="0.25">
      <c r="A152" s="7">
        <v>5512</v>
      </c>
      <c r="B152" s="8" t="s">
        <v>0</v>
      </c>
      <c r="C152" s="10" t="s">
        <v>47</v>
      </c>
      <c r="D152" s="59">
        <v>0</v>
      </c>
      <c r="E152" s="61">
        <v>1400</v>
      </c>
      <c r="F152" s="64">
        <f>SUM(' rozpis výdajů'!D241:D242)</f>
        <v>2940</v>
      </c>
    </row>
    <row r="153" spans="1:6" x14ac:dyDescent="0.25">
      <c r="A153" s="224" t="s">
        <v>0</v>
      </c>
      <c r="B153" s="225" t="s">
        <v>0</v>
      </c>
      <c r="C153" s="226" t="s">
        <v>0</v>
      </c>
      <c r="D153" s="227">
        <f>SUM(D152)</f>
        <v>0</v>
      </c>
      <c r="E153" s="231">
        <f>SUM(E152)</f>
        <v>1400</v>
      </c>
      <c r="F153" s="228">
        <f>SUM(F152)</f>
        <v>2940</v>
      </c>
    </row>
    <row r="154" spans="1:6" x14ac:dyDescent="0.25">
      <c r="A154" s="7"/>
      <c r="B154" s="10"/>
      <c r="C154" s="10"/>
      <c r="D154" s="28"/>
      <c r="E154" s="2"/>
      <c r="F154" s="198"/>
    </row>
    <row r="155" spans="1:6" x14ac:dyDescent="0.25">
      <c r="A155" s="224" t="s">
        <v>17</v>
      </c>
      <c r="B155" s="225" t="s">
        <v>0</v>
      </c>
      <c r="C155" s="232" t="s">
        <v>74</v>
      </c>
      <c r="D155" s="227" t="s">
        <v>0</v>
      </c>
      <c r="E155" s="231" t="s">
        <v>0</v>
      </c>
      <c r="F155" s="228" t="s">
        <v>0</v>
      </c>
    </row>
    <row r="156" spans="1:6" x14ac:dyDescent="0.25">
      <c r="A156" s="7">
        <v>6171</v>
      </c>
      <c r="B156" s="8" t="s">
        <v>0</v>
      </c>
      <c r="C156" s="10" t="s">
        <v>49</v>
      </c>
      <c r="D156" s="28">
        <v>10300</v>
      </c>
      <c r="E156" s="2">
        <v>10783</v>
      </c>
      <c r="F156" s="64">
        <f>SUM(' rozpis výdajů'!D245:' rozpis výdajů'!D246)</f>
        <v>9400</v>
      </c>
    </row>
    <row r="157" spans="1:6" x14ac:dyDescent="0.25">
      <c r="A157" s="224" t="s">
        <v>0</v>
      </c>
      <c r="B157" s="225" t="s">
        <v>0</v>
      </c>
      <c r="C157" s="226" t="s">
        <v>0</v>
      </c>
      <c r="D157" s="227">
        <f>SUM(D156)</f>
        <v>10300</v>
      </c>
      <c r="E157" s="231">
        <f>SUM(E156)</f>
        <v>10783</v>
      </c>
      <c r="F157" s="228">
        <f>SUM(F156)</f>
        <v>9400</v>
      </c>
    </row>
    <row r="158" spans="1:6" x14ac:dyDescent="0.25">
      <c r="A158" s="7"/>
      <c r="B158" s="10"/>
      <c r="C158" s="10"/>
      <c r="D158" s="28"/>
      <c r="E158" s="2"/>
      <c r="F158" s="198"/>
    </row>
    <row r="159" spans="1:6" ht="17.25" customHeight="1" thickBot="1" x14ac:dyDescent="0.3">
      <c r="A159" s="94"/>
      <c r="B159" s="95"/>
      <c r="C159" s="96" t="s">
        <v>30</v>
      </c>
      <c r="D159" s="223">
        <f>D110+D115+D119+D124+D128+D134+D141+D145+D149+D153+D157</f>
        <v>68403</v>
      </c>
      <c r="E159" s="223">
        <f t="shared" ref="E159:F159" si="2">E110+E115+E119+E124+E128+E134+E141+E145+E149+E153+E157</f>
        <v>104642</v>
      </c>
      <c r="F159" s="223">
        <f t="shared" si="2"/>
        <v>110300</v>
      </c>
    </row>
    <row r="160" spans="1:6" ht="7.5" customHeight="1" thickBot="1" x14ac:dyDescent="0.3">
      <c r="D160" s="16"/>
      <c r="E160" s="16"/>
      <c r="F160" s="16"/>
    </row>
    <row r="161" spans="1:6" ht="21.75" customHeight="1" thickBot="1" x14ac:dyDescent="0.3">
      <c r="A161" s="219" t="s">
        <v>270</v>
      </c>
      <c r="B161" s="220"/>
      <c r="C161" s="220"/>
      <c r="D161" s="209">
        <f>SUM(D101+D159)</f>
        <v>225145</v>
      </c>
      <c r="E161" s="98">
        <f>SUM(E101+E159)</f>
        <v>275015</v>
      </c>
      <c r="F161" s="210">
        <f>SUM(F101+F159)</f>
        <v>273897</v>
      </c>
    </row>
    <row r="162" spans="1:6" ht="13.8" thickBot="1" x14ac:dyDescent="0.3">
      <c r="D162" s="16"/>
      <c r="E162" s="16"/>
      <c r="F162" s="16"/>
    </row>
    <row r="163" spans="1:6" x14ac:dyDescent="0.25">
      <c r="A163" s="270"/>
      <c r="B163" s="271"/>
      <c r="C163" s="274" t="s">
        <v>271</v>
      </c>
      <c r="D163" s="276">
        <v>1365</v>
      </c>
      <c r="E163" s="276">
        <v>1374</v>
      </c>
      <c r="F163" s="277">
        <v>0</v>
      </c>
    </row>
    <row r="164" spans="1:6" ht="13.8" thickBot="1" x14ac:dyDescent="0.3">
      <c r="A164" s="272"/>
      <c r="B164" s="273"/>
      <c r="C164" s="275" t="s">
        <v>272</v>
      </c>
      <c r="D164" s="278">
        <f>D161-D163</f>
        <v>223780</v>
      </c>
      <c r="E164" s="278">
        <f t="shared" ref="E164:F164" si="3">E161-E163</f>
        <v>273641</v>
      </c>
      <c r="F164" s="279">
        <f t="shared" si="3"/>
        <v>273897</v>
      </c>
    </row>
    <row r="165" spans="1:6" x14ac:dyDescent="0.25">
      <c r="D165" s="16"/>
      <c r="E165" s="16"/>
      <c r="F165" s="16"/>
    </row>
    <row r="166" spans="1:6" x14ac:dyDescent="0.25">
      <c r="D166" s="16"/>
      <c r="E166" s="16"/>
      <c r="F166" s="16"/>
    </row>
    <row r="167" spans="1:6" ht="13.8" thickBot="1" x14ac:dyDescent="0.3">
      <c r="D167" s="16"/>
      <c r="E167" s="16"/>
      <c r="F167" s="16"/>
    </row>
    <row r="168" spans="1:6" x14ac:dyDescent="0.25">
      <c r="A168" s="202" t="s">
        <v>17</v>
      </c>
      <c r="B168" s="105" t="s">
        <v>0</v>
      </c>
      <c r="C168" s="106" t="s">
        <v>59</v>
      </c>
      <c r="D168" s="200" t="s">
        <v>60</v>
      </c>
      <c r="E168" s="184" t="s">
        <v>60</v>
      </c>
      <c r="F168" s="233" t="s">
        <v>60</v>
      </c>
    </row>
    <row r="169" spans="1:6" x14ac:dyDescent="0.25">
      <c r="A169" s="7">
        <v>3111</v>
      </c>
      <c r="B169" s="8" t="s">
        <v>0</v>
      </c>
      <c r="C169" s="6" t="s">
        <v>259</v>
      </c>
      <c r="D169" s="28">
        <f>D29</f>
        <v>2779</v>
      </c>
      <c r="E169" s="28">
        <f t="shared" ref="E169:F169" si="4">E29</f>
        <v>2083</v>
      </c>
      <c r="F169" s="2">
        <f t="shared" si="4"/>
        <v>2400</v>
      </c>
    </row>
    <row r="170" spans="1:6" x14ac:dyDescent="0.25">
      <c r="A170" s="7">
        <v>3113</v>
      </c>
      <c r="B170" s="8" t="s">
        <v>0</v>
      </c>
      <c r="C170" s="6" t="s">
        <v>260</v>
      </c>
      <c r="D170" s="28">
        <f>D30</f>
        <v>15690</v>
      </c>
      <c r="E170" s="28">
        <f t="shared" ref="E170" si="5">E30</f>
        <v>15690</v>
      </c>
      <c r="F170" s="2">
        <v>6660</v>
      </c>
    </row>
    <row r="171" spans="1:6" x14ac:dyDescent="0.25">
      <c r="A171" s="7">
        <v>3231</v>
      </c>
      <c r="B171" s="8" t="s">
        <v>0</v>
      </c>
      <c r="C171" s="6" t="s">
        <v>261</v>
      </c>
      <c r="D171" s="28">
        <f>D31</f>
        <v>400</v>
      </c>
      <c r="E171" s="28">
        <f t="shared" ref="E171:F171" si="6">E31</f>
        <v>400</v>
      </c>
      <c r="F171" s="2">
        <f t="shared" si="6"/>
        <v>280</v>
      </c>
    </row>
    <row r="172" spans="1:6" x14ac:dyDescent="0.25">
      <c r="A172" s="7">
        <v>3319</v>
      </c>
      <c r="B172" s="8" t="s">
        <v>0</v>
      </c>
      <c r="C172" s="6" t="s">
        <v>262</v>
      </c>
      <c r="D172" s="28">
        <v>7000</v>
      </c>
      <c r="E172" s="28">
        <v>7610</v>
      </c>
      <c r="F172" s="2">
        <v>7000</v>
      </c>
    </row>
    <row r="173" spans="1:6" x14ac:dyDescent="0.25">
      <c r="A173" s="19">
        <v>4349</v>
      </c>
      <c r="B173" s="24" t="s">
        <v>0</v>
      </c>
      <c r="C173" s="6" t="s">
        <v>263</v>
      </c>
      <c r="D173" s="83">
        <v>400</v>
      </c>
      <c r="E173" s="83">
        <v>400</v>
      </c>
      <c r="F173" s="26">
        <v>450</v>
      </c>
    </row>
    <row r="174" spans="1:6" ht="13.8" thickBot="1" x14ac:dyDescent="0.3">
      <c r="A174" s="234"/>
      <c r="B174" s="235"/>
      <c r="C174" s="236" t="s">
        <v>0</v>
      </c>
      <c r="D174" s="237">
        <f>SUM(D169:D173)</f>
        <v>26269</v>
      </c>
      <c r="E174" s="238">
        <f>SUM(E169:E173)</f>
        <v>26183</v>
      </c>
      <c r="F174" s="239">
        <f>SUM(F169:F173)</f>
        <v>16790</v>
      </c>
    </row>
    <row r="175" spans="1:6" x14ac:dyDescent="0.25">
      <c r="D175" s="16"/>
      <c r="E175" s="16"/>
      <c r="F175" s="16"/>
    </row>
    <row r="176" spans="1:6" x14ac:dyDescent="0.25">
      <c r="D176" s="16"/>
      <c r="E176" s="16"/>
      <c r="F176" s="16"/>
    </row>
    <row r="177" spans="4:6" x14ac:dyDescent="0.25">
      <c r="D177" s="16"/>
      <c r="E177" s="16"/>
      <c r="F177" s="16"/>
    </row>
    <row r="178" spans="4:6" x14ac:dyDescent="0.25">
      <c r="D178" s="16"/>
      <c r="E178" s="16"/>
      <c r="F178" s="16"/>
    </row>
    <row r="179" spans="4:6" x14ac:dyDescent="0.25">
      <c r="D179" s="16"/>
      <c r="E179" s="16"/>
      <c r="F179" s="16"/>
    </row>
  </sheetData>
  <mergeCells count="2">
    <mergeCell ref="C2:D2"/>
    <mergeCell ref="C3:D3"/>
  </mergeCells>
  <pageMargins left="0.51" right="0.4" top="0.49" bottom="0.48" header="0.3" footer="0.47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110"/>
  <sheetViews>
    <sheetView workbookViewId="0">
      <selection activeCell="B90" sqref="B90"/>
    </sheetView>
  </sheetViews>
  <sheetFormatPr defaultRowHeight="13.2" x14ac:dyDescent="0.25"/>
  <cols>
    <col min="1" max="1" width="5" customWidth="1"/>
    <col min="2" max="2" width="6.88671875" bestFit="1" customWidth="1"/>
    <col min="3" max="3" width="62.5546875" customWidth="1"/>
    <col min="4" max="4" width="12.88671875" customWidth="1"/>
  </cols>
  <sheetData>
    <row r="1" spans="1:8" x14ac:dyDescent="0.25">
      <c r="A1" s="3"/>
      <c r="B1" s="3"/>
      <c r="D1" s="5"/>
      <c r="E1" s="3"/>
      <c r="F1" s="3"/>
      <c r="G1" s="3"/>
      <c r="H1" s="3"/>
    </row>
    <row r="2" spans="1:8" ht="18" x14ac:dyDescent="0.35">
      <c r="C2" s="108" t="s">
        <v>145</v>
      </c>
      <c r="D2" s="5"/>
      <c r="E2" s="3"/>
      <c r="F2" s="3"/>
      <c r="G2" s="3"/>
      <c r="H2" s="3"/>
    </row>
    <row r="3" spans="1:8" ht="18" x14ac:dyDescent="0.35">
      <c r="A3" s="3"/>
      <c r="B3" s="3"/>
      <c r="C3" s="108" t="s">
        <v>146</v>
      </c>
      <c r="D3" s="5"/>
      <c r="E3" s="3"/>
      <c r="F3" s="3"/>
      <c r="G3" s="3"/>
      <c r="H3" s="3"/>
    </row>
    <row r="4" spans="1:8" ht="13.5" customHeight="1" thickBot="1" x14ac:dyDescent="0.3">
      <c r="A4" s="3"/>
      <c r="B4" s="3"/>
      <c r="C4" s="3"/>
      <c r="D4" s="5"/>
      <c r="E4" s="3"/>
      <c r="F4" s="3"/>
      <c r="G4" s="3"/>
      <c r="H4" s="3"/>
    </row>
    <row r="5" spans="1:8" ht="13.8" thickBot="1" x14ac:dyDescent="0.3">
      <c r="A5" s="109" t="s">
        <v>0</v>
      </c>
      <c r="B5" s="88" t="s">
        <v>0</v>
      </c>
      <c r="C5" s="88" t="s">
        <v>153</v>
      </c>
      <c r="D5" s="98" t="s">
        <v>147</v>
      </c>
      <c r="E5" s="3" t="s">
        <v>0</v>
      </c>
      <c r="F5" s="3"/>
      <c r="G5" s="3"/>
      <c r="H5" s="3"/>
    </row>
    <row r="6" spans="1:8" x14ac:dyDescent="0.25">
      <c r="A6" s="116"/>
      <c r="B6" s="105" t="s">
        <v>14</v>
      </c>
      <c r="C6" s="106" t="s">
        <v>15</v>
      </c>
      <c r="D6" s="184"/>
      <c r="E6" s="3"/>
      <c r="F6" s="3"/>
      <c r="G6" s="3"/>
      <c r="H6" s="3"/>
    </row>
    <row r="7" spans="1:8" x14ac:dyDescent="0.25">
      <c r="A7" s="7"/>
      <c r="B7" s="8">
        <v>1111</v>
      </c>
      <c r="C7" s="6" t="s">
        <v>126</v>
      </c>
      <c r="D7" s="43">
        <v>18120</v>
      </c>
      <c r="E7" s="3"/>
      <c r="F7" s="3"/>
      <c r="G7" s="3"/>
      <c r="H7" s="3"/>
    </row>
    <row r="8" spans="1:8" x14ac:dyDescent="0.25">
      <c r="A8" s="7"/>
      <c r="B8" s="8">
        <v>1112</v>
      </c>
      <c r="C8" s="6" t="s">
        <v>127</v>
      </c>
      <c r="D8" s="43">
        <v>1417</v>
      </c>
      <c r="E8" s="3"/>
      <c r="F8" s="3"/>
      <c r="G8" s="3"/>
      <c r="H8" s="3"/>
    </row>
    <row r="9" spans="1:8" x14ac:dyDescent="0.25">
      <c r="A9" s="7"/>
      <c r="B9" s="8">
        <v>1113</v>
      </c>
      <c r="C9" s="6" t="s">
        <v>128</v>
      </c>
      <c r="D9" s="43">
        <v>3854</v>
      </c>
      <c r="E9" s="3"/>
      <c r="F9" s="3"/>
      <c r="G9" s="3"/>
      <c r="H9" s="3"/>
    </row>
    <row r="10" spans="1:8" x14ac:dyDescent="0.25">
      <c r="A10" s="9"/>
      <c r="B10" s="8">
        <v>1121</v>
      </c>
      <c r="C10" s="10" t="s">
        <v>129</v>
      </c>
      <c r="D10" s="43">
        <v>30370</v>
      </c>
      <c r="E10" s="3"/>
      <c r="F10" s="3"/>
      <c r="G10" s="3"/>
      <c r="H10" s="3"/>
    </row>
    <row r="11" spans="1:8" ht="26.4" x14ac:dyDescent="0.25">
      <c r="A11" s="54"/>
      <c r="B11" s="55">
        <v>1122</v>
      </c>
      <c r="C11" s="53" t="s">
        <v>240</v>
      </c>
      <c r="D11" s="43">
        <v>5800</v>
      </c>
      <c r="E11" s="3"/>
      <c r="F11" s="3"/>
      <c r="G11" s="3"/>
      <c r="H11" s="3"/>
    </row>
    <row r="12" spans="1:8" x14ac:dyDescent="0.25">
      <c r="A12" s="7"/>
      <c r="B12" s="8">
        <v>1211</v>
      </c>
      <c r="C12" s="6" t="s">
        <v>238</v>
      </c>
      <c r="D12" s="43">
        <v>54707</v>
      </c>
      <c r="E12" s="3"/>
      <c r="F12" s="3"/>
      <c r="G12" s="3"/>
      <c r="H12" s="3"/>
    </row>
    <row r="13" spans="1:8" x14ac:dyDescent="0.25">
      <c r="A13" s="7"/>
      <c r="B13" s="8">
        <v>1511</v>
      </c>
      <c r="C13" s="6" t="s">
        <v>239</v>
      </c>
      <c r="D13" s="43">
        <v>8000</v>
      </c>
      <c r="E13" s="3"/>
      <c r="F13" s="3"/>
      <c r="G13" s="3"/>
      <c r="H13" s="3"/>
    </row>
    <row r="14" spans="1:8" x14ac:dyDescent="0.25">
      <c r="A14" s="7"/>
      <c r="B14" s="8"/>
      <c r="C14" s="38" t="s">
        <v>78</v>
      </c>
      <c r="D14" s="185">
        <f>SUM(D7:D13)</f>
        <v>122268</v>
      </c>
      <c r="E14" s="3"/>
      <c r="F14" s="3"/>
      <c r="G14" s="3"/>
      <c r="H14" s="3"/>
    </row>
    <row r="15" spans="1:8" x14ac:dyDescent="0.25">
      <c r="A15" s="7"/>
      <c r="B15" s="8">
        <v>1333</v>
      </c>
      <c r="C15" s="6" t="s">
        <v>207</v>
      </c>
      <c r="D15" s="43">
        <v>7185</v>
      </c>
      <c r="E15" s="3"/>
      <c r="F15" s="3"/>
      <c r="G15" s="3"/>
      <c r="H15" s="3"/>
    </row>
    <row r="16" spans="1:8" ht="26.4" x14ac:dyDescent="0.25">
      <c r="A16" s="56"/>
      <c r="B16" s="57">
        <v>1334</v>
      </c>
      <c r="C16" s="58" t="s">
        <v>130</v>
      </c>
      <c r="D16" s="43">
        <v>13</v>
      </c>
      <c r="E16" s="3"/>
      <c r="F16" s="3"/>
      <c r="G16" s="3"/>
      <c r="H16" s="3"/>
    </row>
    <row r="17" spans="1:8" x14ac:dyDescent="0.25">
      <c r="A17" s="7"/>
      <c r="B17" s="8">
        <v>1335</v>
      </c>
      <c r="C17" s="6" t="s">
        <v>131</v>
      </c>
      <c r="D17" s="43">
        <v>12</v>
      </c>
      <c r="E17" s="3"/>
      <c r="F17" s="3"/>
      <c r="G17" s="3"/>
      <c r="H17" s="3"/>
    </row>
    <row r="18" spans="1:8" x14ac:dyDescent="0.25">
      <c r="A18" s="7"/>
      <c r="B18" s="8">
        <v>1341</v>
      </c>
      <c r="C18" s="6" t="s">
        <v>132</v>
      </c>
      <c r="D18" s="43">
        <v>200</v>
      </c>
      <c r="E18" s="3"/>
      <c r="F18" s="3"/>
      <c r="G18" s="3"/>
      <c r="H18" s="3"/>
    </row>
    <row r="19" spans="1:8" x14ac:dyDescent="0.25">
      <c r="A19" s="7"/>
      <c r="B19" s="8">
        <v>1343</v>
      </c>
      <c r="C19" s="6" t="s">
        <v>258</v>
      </c>
      <c r="D19" s="43">
        <v>280</v>
      </c>
      <c r="E19" s="3"/>
      <c r="F19" s="3"/>
      <c r="G19" s="3"/>
      <c r="H19" s="3"/>
    </row>
    <row r="20" spans="1:8" x14ac:dyDescent="0.25">
      <c r="A20" s="7"/>
      <c r="B20" s="8">
        <v>1345</v>
      </c>
      <c r="C20" s="6" t="s">
        <v>156</v>
      </c>
      <c r="D20" s="43">
        <v>5000</v>
      </c>
      <c r="E20" s="3"/>
      <c r="F20" s="3"/>
      <c r="G20" s="3"/>
      <c r="H20" s="3"/>
    </row>
    <row r="21" spans="1:8" x14ac:dyDescent="0.25">
      <c r="A21" s="7"/>
      <c r="B21" s="8">
        <v>1353</v>
      </c>
      <c r="C21" s="6" t="s">
        <v>157</v>
      </c>
      <c r="D21" s="43">
        <v>117</v>
      </c>
      <c r="E21" s="3"/>
      <c r="F21" s="3"/>
      <c r="G21" s="3"/>
      <c r="H21" s="3"/>
    </row>
    <row r="22" spans="1:8" x14ac:dyDescent="0.25">
      <c r="A22" s="7"/>
      <c r="B22" s="8">
        <v>1381</v>
      </c>
      <c r="C22" s="6" t="s">
        <v>241</v>
      </c>
      <c r="D22" s="43">
        <v>0</v>
      </c>
      <c r="E22" s="3"/>
      <c r="F22" s="3"/>
      <c r="G22" s="3"/>
      <c r="H22" s="3"/>
    </row>
    <row r="23" spans="1:8" x14ac:dyDescent="0.25">
      <c r="A23" s="7"/>
      <c r="B23" s="8" t="s">
        <v>154</v>
      </c>
      <c r="C23" s="6" t="s">
        <v>208</v>
      </c>
      <c r="D23" s="43">
        <v>597</v>
      </c>
      <c r="E23" s="3"/>
      <c r="F23" s="3"/>
      <c r="G23" s="3"/>
      <c r="H23" s="3"/>
    </row>
    <row r="24" spans="1:8" x14ac:dyDescent="0.25">
      <c r="A24" s="7"/>
      <c r="B24" s="8">
        <v>1361</v>
      </c>
      <c r="C24" s="10" t="s">
        <v>133</v>
      </c>
      <c r="D24" s="43">
        <v>2692</v>
      </c>
      <c r="E24" s="3"/>
      <c r="F24" s="3"/>
      <c r="G24" s="3"/>
      <c r="H24" s="3"/>
    </row>
    <row r="25" spans="1:8" ht="17.25" customHeight="1" thickBot="1" x14ac:dyDescent="0.3">
      <c r="A25" s="89"/>
      <c r="B25" s="90"/>
      <c r="C25" s="91" t="s">
        <v>16</v>
      </c>
      <c r="D25" s="186">
        <f>SUM(D14:D24)</f>
        <v>138364</v>
      </c>
      <c r="E25" s="3"/>
      <c r="F25" s="3"/>
      <c r="G25" s="3"/>
      <c r="H25" s="3"/>
    </row>
    <row r="26" spans="1:8" ht="15.75" customHeight="1" thickBot="1" x14ac:dyDescent="0.3">
      <c r="A26" s="14" t="s">
        <v>0</v>
      </c>
      <c r="B26" s="14"/>
      <c r="C26" s="3"/>
      <c r="D26" s="267"/>
      <c r="E26" s="3"/>
      <c r="F26" s="3"/>
      <c r="G26" s="3"/>
      <c r="H26" s="3"/>
    </row>
    <row r="27" spans="1:8" x14ac:dyDescent="0.25">
      <c r="A27" s="110"/>
      <c r="B27" s="111"/>
      <c r="C27" s="112" t="s">
        <v>18</v>
      </c>
      <c r="D27" s="268" t="s">
        <v>147</v>
      </c>
      <c r="E27" s="3"/>
      <c r="F27" s="3"/>
      <c r="G27" s="3"/>
      <c r="H27" s="3"/>
    </row>
    <row r="28" spans="1:8" ht="6.75" customHeight="1" x14ac:dyDescent="0.25">
      <c r="A28" s="7" t="s">
        <v>0</v>
      </c>
      <c r="B28" s="8"/>
      <c r="C28" s="10"/>
      <c r="D28" s="2"/>
      <c r="E28" s="3"/>
      <c r="F28" s="3"/>
      <c r="G28" s="3"/>
      <c r="H28" s="3"/>
    </row>
    <row r="29" spans="1:8" x14ac:dyDescent="0.25">
      <c r="A29" s="99" t="s">
        <v>17</v>
      </c>
      <c r="B29" s="100" t="s">
        <v>14</v>
      </c>
      <c r="C29" s="101" t="s">
        <v>72</v>
      </c>
      <c r="D29" s="102" t="s">
        <v>0</v>
      </c>
      <c r="E29" s="3"/>
      <c r="F29" s="3"/>
      <c r="G29" s="3"/>
      <c r="H29" s="3"/>
    </row>
    <row r="30" spans="1:8" ht="13.8" x14ac:dyDescent="0.3">
      <c r="A30" s="7"/>
      <c r="B30" s="8"/>
      <c r="C30" s="39" t="s">
        <v>173</v>
      </c>
      <c r="D30" s="2"/>
      <c r="E30" s="3"/>
      <c r="F30" s="3"/>
      <c r="G30" s="3"/>
      <c r="H30" s="3"/>
    </row>
    <row r="31" spans="1:8" x14ac:dyDescent="0.25">
      <c r="A31" s="7">
        <v>1037</v>
      </c>
      <c r="B31" s="8">
        <v>2111</v>
      </c>
      <c r="C31" s="9" t="s">
        <v>397</v>
      </c>
      <c r="D31" s="43">
        <v>69</v>
      </c>
      <c r="E31" s="3"/>
      <c r="F31" s="3"/>
      <c r="G31" s="3"/>
      <c r="H31" s="3"/>
    </row>
    <row r="32" spans="1:8" ht="13.8" x14ac:dyDescent="0.3">
      <c r="A32" s="7"/>
      <c r="B32" s="8"/>
      <c r="C32" s="39" t="s">
        <v>174</v>
      </c>
      <c r="D32" s="43" t="s">
        <v>0</v>
      </c>
      <c r="E32" s="3"/>
      <c r="F32" s="3"/>
      <c r="G32" s="3"/>
      <c r="H32" s="3"/>
    </row>
    <row r="33" spans="1:8" x14ac:dyDescent="0.25">
      <c r="A33" s="7">
        <v>1039</v>
      </c>
      <c r="B33" s="8">
        <v>2131</v>
      </c>
      <c r="C33" s="6" t="s">
        <v>158</v>
      </c>
      <c r="D33" s="43">
        <v>1200</v>
      </c>
      <c r="E33" s="3"/>
      <c r="F33" s="3"/>
      <c r="G33" s="3"/>
      <c r="H33" s="3"/>
    </row>
    <row r="34" spans="1:8" x14ac:dyDescent="0.25">
      <c r="A34" s="99" t="s">
        <v>17</v>
      </c>
      <c r="B34" s="100" t="s">
        <v>14</v>
      </c>
      <c r="C34" s="101" t="s">
        <v>171</v>
      </c>
      <c r="D34" s="102" t="s">
        <v>0</v>
      </c>
      <c r="E34" s="3"/>
      <c r="F34" s="3"/>
      <c r="G34" s="3"/>
      <c r="H34" s="3"/>
    </row>
    <row r="35" spans="1:8" ht="13.8" x14ac:dyDescent="0.3">
      <c r="A35" s="7"/>
      <c r="B35" s="8"/>
      <c r="C35" s="39" t="s">
        <v>172</v>
      </c>
      <c r="D35" s="2"/>
      <c r="E35" s="3"/>
      <c r="F35" s="3"/>
      <c r="G35" s="3"/>
      <c r="H35" s="3"/>
    </row>
    <row r="36" spans="1:8" x14ac:dyDescent="0.25">
      <c r="A36" s="7">
        <v>2219</v>
      </c>
      <c r="B36" s="8">
        <v>2111</v>
      </c>
      <c r="C36" s="9" t="s">
        <v>164</v>
      </c>
      <c r="D36" s="43">
        <v>280</v>
      </c>
      <c r="E36" s="3"/>
      <c r="F36" s="3"/>
      <c r="G36" s="3"/>
      <c r="H36" s="3"/>
    </row>
    <row r="37" spans="1:8" x14ac:dyDescent="0.25">
      <c r="A37" s="99" t="s">
        <v>17</v>
      </c>
      <c r="B37" s="100" t="s">
        <v>14</v>
      </c>
      <c r="C37" s="101" t="s">
        <v>177</v>
      </c>
      <c r="D37" s="102" t="s">
        <v>0</v>
      </c>
      <c r="E37" s="3"/>
      <c r="F37" s="3"/>
      <c r="G37" s="3"/>
      <c r="H37" s="3"/>
    </row>
    <row r="38" spans="1:8" ht="13.8" x14ac:dyDescent="0.3">
      <c r="A38" s="7"/>
      <c r="B38" s="8"/>
      <c r="C38" s="39" t="s">
        <v>175</v>
      </c>
      <c r="D38" s="2"/>
      <c r="E38" s="3"/>
      <c r="F38" s="3"/>
      <c r="G38" s="3"/>
      <c r="H38" s="3"/>
    </row>
    <row r="39" spans="1:8" x14ac:dyDescent="0.25">
      <c r="A39" s="7">
        <v>2310</v>
      </c>
      <c r="B39" s="8">
        <v>2133</v>
      </c>
      <c r="C39" s="9" t="s">
        <v>242</v>
      </c>
      <c r="D39" s="43">
        <v>470</v>
      </c>
      <c r="E39" s="3"/>
      <c r="F39" s="3"/>
      <c r="G39" s="3"/>
      <c r="H39" s="3"/>
    </row>
    <row r="40" spans="1:8" ht="13.8" x14ac:dyDescent="0.3">
      <c r="A40" s="7"/>
      <c r="B40" s="8"/>
      <c r="C40" s="39" t="s">
        <v>176</v>
      </c>
      <c r="D40" s="43"/>
      <c r="E40" s="3"/>
      <c r="F40" s="3"/>
      <c r="G40" s="3"/>
      <c r="H40" s="3"/>
    </row>
    <row r="41" spans="1:8" x14ac:dyDescent="0.25">
      <c r="A41" s="7">
        <v>2321</v>
      </c>
      <c r="B41" s="8">
        <v>2133</v>
      </c>
      <c r="C41" s="9" t="s">
        <v>243</v>
      </c>
      <c r="D41" s="43">
        <v>8109</v>
      </c>
      <c r="E41" s="3"/>
      <c r="F41" s="3"/>
      <c r="G41" s="3"/>
      <c r="H41" s="3"/>
    </row>
    <row r="42" spans="1:8" x14ac:dyDescent="0.25">
      <c r="A42" s="7">
        <v>2321</v>
      </c>
      <c r="B42" s="8">
        <v>2133</v>
      </c>
      <c r="C42" s="9" t="s">
        <v>252</v>
      </c>
      <c r="D42" s="43">
        <v>82</v>
      </c>
      <c r="E42" s="3"/>
      <c r="F42" s="3"/>
      <c r="G42" s="3"/>
      <c r="H42" s="3"/>
    </row>
    <row r="43" spans="1:8" x14ac:dyDescent="0.25">
      <c r="A43" s="99" t="s">
        <v>17</v>
      </c>
      <c r="B43" s="100" t="s">
        <v>14</v>
      </c>
      <c r="C43" s="101" t="s">
        <v>99</v>
      </c>
      <c r="D43" s="102" t="s">
        <v>0</v>
      </c>
      <c r="E43" s="3"/>
      <c r="F43" s="3"/>
      <c r="G43" s="3"/>
      <c r="H43" s="3"/>
    </row>
    <row r="44" spans="1:8" ht="13.8" x14ac:dyDescent="0.3">
      <c r="A44" s="7"/>
      <c r="B44" s="8"/>
      <c r="C44" s="39" t="s">
        <v>211</v>
      </c>
      <c r="D44" s="2"/>
      <c r="E44" s="3"/>
      <c r="F44" s="3"/>
      <c r="G44" s="3"/>
      <c r="H44" s="3"/>
    </row>
    <row r="45" spans="1:8" x14ac:dyDescent="0.25">
      <c r="A45" s="7">
        <v>3314</v>
      </c>
      <c r="B45" s="8">
        <v>2111</v>
      </c>
      <c r="C45" s="9" t="s">
        <v>162</v>
      </c>
      <c r="D45" s="43">
        <v>41</v>
      </c>
      <c r="E45" s="3"/>
      <c r="F45" s="3"/>
      <c r="G45" s="3"/>
      <c r="H45" s="3"/>
    </row>
    <row r="46" spans="1:8" x14ac:dyDescent="0.25">
      <c r="A46" s="99" t="s">
        <v>17</v>
      </c>
      <c r="B46" s="100" t="s">
        <v>14</v>
      </c>
      <c r="C46" s="101" t="s">
        <v>36</v>
      </c>
      <c r="D46" s="102" t="s">
        <v>0</v>
      </c>
      <c r="E46" s="3"/>
      <c r="F46" s="3"/>
      <c r="G46" s="3"/>
      <c r="H46" s="3"/>
    </row>
    <row r="47" spans="1:8" ht="13.8" x14ac:dyDescent="0.3">
      <c r="A47" s="7"/>
      <c r="B47" s="8"/>
      <c r="C47" s="39" t="s">
        <v>80</v>
      </c>
      <c r="D47" s="43" t="s">
        <v>0</v>
      </c>
      <c r="E47" s="3"/>
      <c r="F47" s="3"/>
      <c r="G47" s="3"/>
      <c r="H47" s="3"/>
    </row>
    <row r="48" spans="1:8" x14ac:dyDescent="0.25">
      <c r="A48" s="7">
        <v>3613</v>
      </c>
      <c r="B48" s="8">
        <v>2111</v>
      </c>
      <c r="C48" s="9" t="s">
        <v>169</v>
      </c>
      <c r="D48" s="43">
        <v>165</v>
      </c>
      <c r="E48" s="3"/>
      <c r="F48" s="3"/>
      <c r="G48" s="3"/>
      <c r="H48" s="3"/>
    </row>
    <row r="49" spans="1:8" x14ac:dyDescent="0.25">
      <c r="A49" s="7">
        <v>3613</v>
      </c>
      <c r="B49" s="8">
        <v>2132</v>
      </c>
      <c r="C49" s="9" t="s">
        <v>159</v>
      </c>
      <c r="D49" s="43">
        <v>1000</v>
      </c>
      <c r="E49" s="3"/>
      <c r="F49" s="3"/>
      <c r="G49" s="3"/>
      <c r="H49" s="3"/>
    </row>
    <row r="50" spans="1:8" ht="13.8" x14ac:dyDescent="0.3">
      <c r="A50" s="7"/>
      <c r="B50" s="8"/>
      <c r="C50" s="39" t="s">
        <v>81</v>
      </c>
      <c r="D50" s="43"/>
      <c r="E50" s="3"/>
      <c r="F50" s="3"/>
      <c r="G50" s="3"/>
      <c r="H50" s="3"/>
    </row>
    <row r="51" spans="1:8" x14ac:dyDescent="0.25">
      <c r="A51" s="7">
        <v>3632</v>
      </c>
      <c r="B51" s="8">
        <v>2111</v>
      </c>
      <c r="C51" s="9" t="s">
        <v>170</v>
      </c>
      <c r="D51" s="43">
        <v>248</v>
      </c>
      <c r="E51" s="3"/>
      <c r="F51" s="3"/>
      <c r="G51" s="3"/>
      <c r="H51" s="3"/>
    </row>
    <row r="52" spans="1:8" ht="13.8" x14ac:dyDescent="0.3">
      <c r="A52" s="7"/>
      <c r="B52" s="8"/>
      <c r="C52" s="39" t="s">
        <v>94</v>
      </c>
      <c r="D52" s="43" t="s">
        <v>0</v>
      </c>
      <c r="E52" s="3"/>
      <c r="F52" s="3"/>
      <c r="G52" s="3"/>
      <c r="H52" s="3"/>
    </row>
    <row r="53" spans="1:8" x14ac:dyDescent="0.25">
      <c r="A53" s="7">
        <v>3639</v>
      </c>
      <c r="B53" s="8">
        <v>2119</v>
      </c>
      <c r="C53" s="9" t="s">
        <v>166</v>
      </c>
      <c r="D53" s="43">
        <v>100</v>
      </c>
      <c r="E53" s="3"/>
      <c r="F53" s="3"/>
      <c r="G53" s="3"/>
      <c r="H53" s="3"/>
    </row>
    <row r="54" spans="1:8" x14ac:dyDescent="0.25">
      <c r="A54" s="7">
        <v>3639</v>
      </c>
      <c r="B54" s="8">
        <v>2132</v>
      </c>
      <c r="C54" s="9" t="s">
        <v>244</v>
      </c>
      <c r="D54" s="43">
        <v>88</v>
      </c>
      <c r="E54" s="3"/>
      <c r="F54" s="3"/>
      <c r="G54" s="3"/>
      <c r="H54" s="3"/>
    </row>
    <row r="55" spans="1:8" x14ac:dyDescent="0.25">
      <c r="A55" s="7">
        <v>3639</v>
      </c>
      <c r="B55" s="8">
        <v>2131</v>
      </c>
      <c r="C55" s="6" t="s">
        <v>134</v>
      </c>
      <c r="D55" s="43">
        <v>1704</v>
      </c>
      <c r="E55" s="3"/>
      <c r="F55" s="3"/>
      <c r="G55" s="3"/>
      <c r="H55" s="3"/>
    </row>
    <row r="56" spans="1:8" ht="16.5" customHeight="1" x14ac:dyDescent="0.25">
      <c r="A56" s="99" t="s">
        <v>17</v>
      </c>
      <c r="B56" s="100" t="s">
        <v>14</v>
      </c>
      <c r="C56" s="101" t="s">
        <v>26</v>
      </c>
      <c r="D56" s="102" t="s">
        <v>0</v>
      </c>
      <c r="E56" s="3"/>
      <c r="F56" s="3"/>
      <c r="G56" s="3"/>
      <c r="H56" s="3"/>
    </row>
    <row r="57" spans="1:8" ht="13.8" x14ac:dyDescent="0.3">
      <c r="A57" s="7"/>
      <c r="B57" s="8"/>
      <c r="C57" s="39" t="s">
        <v>82</v>
      </c>
      <c r="D57" s="2"/>
      <c r="E57" s="3"/>
      <c r="F57" s="3"/>
      <c r="G57" s="3"/>
      <c r="H57" s="3"/>
    </row>
    <row r="58" spans="1:8" x14ac:dyDescent="0.25">
      <c r="A58" s="7">
        <v>3725</v>
      </c>
      <c r="B58" s="8">
        <v>2111</v>
      </c>
      <c r="C58" s="9" t="s">
        <v>165</v>
      </c>
      <c r="D58" s="43">
        <v>900</v>
      </c>
      <c r="E58" s="3"/>
      <c r="F58" s="3"/>
      <c r="G58" s="3"/>
      <c r="H58" s="3"/>
    </row>
    <row r="59" spans="1:8" x14ac:dyDescent="0.25">
      <c r="A59" s="99" t="s">
        <v>17</v>
      </c>
      <c r="B59" s="100" t="s">
        <v>14</v>
      </c>
      <c r="C59" s="101" t="s">
        <v>396</v>
      </c>
      <c r="D59" s="102" t="s">
        <v>0</v>
      </c>
      <c r="E59" s="3"/>
      <c r="F59" s="3"/>
      <c r="G59" s="3"/>
      <c r="H59" s="3"/>
    </row>
    <row r="60" spans="1:8" ht="13.8" x14ac:dyDescent="0.3">
      <c r="A60" s="7"/>
      <c r="B60" s="8"/>
      <c r="C60" s="39" t="s">
        <v>178</v>
      </c>
      <c r="D60" s="41"/>
      <c r="E60" s="3"/>
      <c r="F60" s="3"/>
      <c r="G60" s="3"/>
      <c r="H60" s="3"/>
    </row>
    <row r="61" spans="1:8" x14ac:dyDescent="0.25">
      <c r="A61" s="7">
        <v>4351</v>
      </c>
      <c r="B61" s="8">
        <v>2111</v>
      </c>
      <c r="C61" s="9" t="s">
        <v>160</v>
      </c>
      <c r="D61" s="43">
        <v>230</v>
      </c>
      <c r="E61" s="3"/>
      <c r="F61" s="3"/>
      <c r="G61" s="3"/>
      <c r="H61" s="3"/>
    </row>
    <row r="62" spans="1:8" x14ac:dyDescent="0.25">
      <c r="A62" s="99" t="s">
        <v>17</v>
      </c>
      <c r="B62" s="100" t="s">
        <v>14</v>
      </c>
      <c r="C62" s="101" t="s">
        <v>179</v>
      </c>
      <c r="D62" s="102" t="s">
        <v>0</v>
      </c>
      <c r="E62" s="3"/>
      <c r="F62" s="3"/>
      <c r="G62" s="3"/>
      <c r="H62" s="3"/>
    </row>
    <row r="63" spans="1:8" ht="13.8" x14ac:dyDescent="0.3">
      <c r="A63" s="7"/>
      <c r="B63" s="8"/>
      <c r="C63" s="40" t="s">
        <v>180</v>
      </c>
      <c r="D63" s="2"/>
      <c r="E63" s="3"/>
      <c r="F63" s="3"/>
      <c r="G63" s="3"/>
      <c r="H63" s="3"/>
    </row>
    <row r="64" spans="1:8" x14ac:dyDescent="0.25">
      <c r="A64" s="7">
        <v>5311</v>
      </c>
      <c r="B64" s="8">
        <v>2212</v>
      </c>
      <c r="C64" s="9" t="s">
        <v>163</v>
      </c>
      <c r="D64" s="43">
        <v>30</v>
      </c>
      <c r="E64" s="3"/>
      <c r="F64" s="3"/>
      <c r="G64" s="3"/>
      <c r="H64" s="3"/>
    </row>
    <row r="65" spans="1:8" x14ac:dyDescent="0.25">
      <c r="A65" s="99" t="s">
        <v>17</v>
      </c>
      <c r="B65" s="100" t="s">
        <v>14</v>
      </c>
      <c r="C65" s="101" t="s">
        <v>74</v>
      </c>
      <c r="D65" s="102" t="s">
        <v>0</v>
      </c>
      <c r="E65" s="3"/>
      <c r="F65" s="3"/>
      <c r="G65" s="3"/>
      <c r="H65" s="3"/>
    </row>
    <row r="66" spans="1:8" ht="13.8" x14ac:dyDescent="0.3">
      <c r="A66" s="7"/>
      <c r="B66" s="8"/>
      <c r="C66" s="39" t="s">
        <v>83</v>
      </c>
      <c r="D66" s="2"/>
      <c r="E66" s="3"/>
      <c r="F66" s="3"/>
      <c r="G66" s="3"/>
      <c r="H66" s="3"/>
    </row>
    <row r="67" spans="1:8" x14ac:dyDescent="0.25">
      <c r="A67" s="7">
        <v>6171</v>
      </c>
      <c r="B67" s="8">
        <v>2111</v>
      </c>
      <c r="C67" s="9" t="s">
        <v>168</v>
      </c>
      <c r="D67" s="43">
        <v>126</v>
      </c>
      <c r="E67" s="3"/>
      <c r="F67" s="3"/>
      <c r="G67" s="3"/>
      <c r="H67" s="3"/>
    </row>
    <row r="68" spans="1:8" x14ac:dyDescent="0.25">
      <c r="A68" s="7">
        <v>6171</v>
      </c>
      <c r="B68" s="8">
        <v>2212</v>
      </c>
      <c r="C68" s="9" t="s">
        <v>161</v>
      </c>
      <c r="D68" s="43">
        <v>1000</v>
      </c>
      <c r="E68" s="3"/>
      <c r="F68" s="3"/>
      <c r="G68" s="3"/>
      <c r="H68" s="3"/>
    </row>
    <row r="69" spans="1:8" ht="12.75" customHeight="1" x14ac:dyDescent="0.25">
      <c r="A69" s="7"/>
      <c r="B69" s="8"/>
      <c r="C69" s="6"/>
      <c r="D69" s="43"/>
      <c r="E69" s="3"/>
      <c r="F69" s="3"/>
      <c r="G69" s="3"/>
      <c r="H69" s="3"/>
    </row>
    <row r="70" spans="1:8" ht="8.25" hidden="1" customHeight="1" x14ac:dyDescent="0.25">
      <c r="A70" s="7"/>
      <c r="B70" s="8"/>
      <c r="C70" s="6"/>
      <c r="D70" s="2"/>
      <c r="E70" s="3"/>
      <c r="F70" s="3"/>
      <c r="G70" s="3"/>
      <c r="H70" s="3"/>
    </row>
    <row r="71" spans="1:8" ht="13.8" x14ac:dyDescent="0.3">
      <c r="A71" s="99"/>
      <c r="B71" s="103"/>
      <c r="C71" s="117" t="s">
        <v>27</v>
      </c>
      <c r="D71" s="102" t="s">
        <v>0</v>
      </c>
      <c r="E71" s="3"/>
      <c r="F71" s="3"/>
      <c r="G71" s="3"/>
      <c r="H71" s="3"/>
    </row>
    <row r="72" spans="1:8" ht="13.8" x14ac:dyDescent="0.3">
      <c r="A72" s="7"/>
      <c r="B72" s="8"/>
      <c r="C72" s="39" t="s">
        <v>98</v>
      </c>
      <c r="D72" s="2"/>
      <c r="E72" s="3"/>
      <c r="F72" s="3"/>
      <c r="G72" s="3"/>
      <c r="H72" s="3"/>
    </row>
    <row r="73" spans="1:8" x14ac:dyDescent="0.25">
      <c r="A73" s="7">
        <v>6310</v>
      </c>
      <c r="B73" s="8">
        <v>2141</v>
      </c>
      <c r="C73" s="9" t="s">
        <v>167</v>
      </c>
      <c r="D73" s="43">
        <v>100</v>
      </c>
      <c r="E73" s="3"/>
      <c r="F73" s="3"/>
      <c r="G73" s="3"/>
      <c r="H73" s="3"/>
    </row>
    <row r="74" spans="1:8" ht="13.8" thickBot="1" x14ac:dyDescent="0.3">
      <c r="A74" s="89"/>
      <c r="B74" s="90"/>
      <c r="C74" s="91" t="s">
        <v>19</v>
      </c>
      <c r="D74" s="186">
        <f>SUM(D31:D73)</f>
        <v>15942</v>
      </c>
      <c r="E74" s="3"/>
      <c r="F74" s="3"/>
      <c r="G74" s="3"/>
      <c r="H74" s="3"/>
    </row>
    <row r="75" spans="1:8" ht="13.8" thickBot="1" x14ac:dyDescent="0.3">
      <c r="A75" s="14"/>
      <c r="B75" s="14"/>
      <c r="C75" s="15"/>
      <c r="D75" s="269"/>
      <c r="E75" s="3"/>
      <c r="F75" s="3"/>
      <c r="G75" s="3"/>
      <c r="H75" s="3"/>
    </row>
    <row r="76" spans="1:8" x14ac:dyDescent="0.25">
      <c r="A76" s="110" t="s">
        <v>17</v>
      </c>
      <c r="B76" s="111" t="s">
        <v>14</v>
      </c>
      <c r="C76" s="112" t="s">
        <v>20</v>
      </c>
      <c r="D76" s="268" t="s">
        <v>147</v>
      </c>
      <c r="E76" s="3"/>
      <c r="F76" s="3"/>
      <c r="G76" s="3"/>
      <c r="H76" s="3"/>
    </row>
    <row r="77" spans="1:8" ht="13.8" x14ac:dyDescent="0.3">
      <c r="A77" s="7"/>
      <c r="B77" s="8"/>
      <c r="C77" s="39" t="s">
        <v>94</v>
      </c>
      <c r="D77" s="43" t="s">
        <v>0</v>
      </c>
      <c r="E77" s="3"/>
      <c r="F77" s="3"/>
      <c r="G77" s="3"/>
      <c r="H77" s="3"/>
    </row>
    <row r="78" spans="1:8" x14ac:dyDescent="0.25">
      <c r="A78" s="7">
        <v>3639</v>
      </c>
      <c r="B78" s="8">
        <v>3111</v>
      </c>
      <c r="C78" s="9" t="s">
        <v>209</v>
      </c>
      <c r="D78" s="43">
        <v>30000</v>
      </c>
      <c r="E78" s="3"/>
      <c r="F78" s="3"/>
      <c r="G78" s="3"/>
      <c r="H78" s="3"/>
    </row>
    <row r="79" spans="1:8" ht="13.8" thickBot="1" x14ac:dyDescent="0.3">
      <c r="A79" s="89"/>
      <c r="B79" s="90"/>
      <c r="C79" s="91" t="s">
        <v>21</v>
      </c>
      <c r="D79" s="186">
        <f>SUM(D78:D78)</f>
        <v>30000</v>
      </c>
      <c r="E79" s="3"/>
      <c r="F79" s="3"/>
      <c r="G79" s="3"/>
      <c r="H79" s="3"/>
    </row>
    <row r="80" spans="1:8" ht="13.8" thickBot="1" x14ac:dyDescent="0.3">
      <c r="A80" s="14"/>
      <c r="B80" s="14"/>
      <c r="C80" s="15"/>
      <c r="D80" s="269"/>
      <c r="E80" s="3"/>
      <c r="F80" s="3"/>
      <c r="G80" s="3"/>
      <c r="H80" s="3"/>
    </row>
    <row r="81" spans="1:8" x14ac:dyDescent="0.25">
      <c r="A81" s="110" t="s">
        <v>17</v>
      </c>
      <c r="B81" s="111" t="s">
        <v>14</v>
      </c>
      <c r="C81" s="112" t="s">
        <v>37</v>
      </c>
      <c r="D81" s="268" t="s">
        <v>147</v>
      </c>
      <c r="E81" s="3"/>
      <c r="F81" s="3"/>
      <c r="G81" s="3"/>
      <c r="H81" s="3"/>
    </row>
    <row r="82" spans="1:8" x14ac:dyDescent="0.25">
      <c r="A82" s="9"/>
      <c r="B82" s="8">
        <v>4112</v>
      </c>
      <c r="C82" s="9" t="s">
        <v>245</v>
      </c>
      <c r="D82" s="43">
        <v>16497</v>
      </c>
      <c r="E82" s="3"/>
      <c r="F82" s="3"/>
      <c r="G82" s="3"/>
      <c r="H82" s="3"/>
    </row>
    <row r="83" spans="1:8" x14ac:dyDescent="0.25">
      <c r="A83" s="9"/>
      <c r="B83" s="8">
        <v>4216</v>
      </c>
      <c r="C83" s="10" t="s">
        <v>246</v>
      </c>
      <c r="D83" s="43">
        <v>7417</v>
      </c>
      <c r="E83" s="3"/>
      <c r="F83" s="3"/>
      <c r="G83" s="3"/>
      <c r="H83" s="3"/>
    </row>
    <row r="84" spans="1:8" x14ac:dyDescent="0.25">
      <c r="A84" s="9"/>
      <c r="B84" s="8">
        <v>4216</v>
      </c>
      <c r="C84" s="10" t="s">
        <v>247</v>
      </c>
      <c r="D84" s="43">
        <v>3625</v>
      </c>
      <c r="E84" s="3"/>
      <c r="F84" s="3"/>
      <c r="G84" s="3"/>
      <c r="H84" s="3"/>
    </row>
    <row r="85" spans="1:8" x14ac:dyDescent="0.25">
      <c r="A85" s="9"/>
      <c r="B85" s="8">
        <v>4216</v>
      </c>
      <c r="C85" s="10" t="s">
        <v>248</v>
      </c>
      <c r="D85" s="43">
        <v>2426</v>
      </c>
      <c r="E85" s="3"/>
      <c r="F85" s="3"/>
      <c r="G85" s="3"/>
      <c r="H85" s="3"/>
    </row>
    <row r="86" spans="1:8" x14ac:dyDescent="0.25">
      <c r="A86" s="9"/>
      <c r="B86" s="8">
        <v>4216</v>
      </c>
      <c r="C86" s="10" t="s">
        <v>249</v>
      </c>
      <c r="D86" s="43">
        <v>250</v>
      </c>
      <c r="E86" s="3"/>
      <c r="F86" s="3"/>
      <c r="G86" s="3"/>
      <c r="H86" s="3"/>
    </row>
    <row r="87" spans="1:8" x14ac:dyDescent="0.25">
      <c r="A87" s="9"/>
      <c r="B87" s="8">
        <v>4216</v>
      </c>
      <c r="C87" s="10" t="s">
        <v>250</v>
      </c>
      <c r="D87" s="43">
        <v>3558</v>
      </c>
      <c r="E87" s="3"/>
      <c r="F87" s="3"/>
      <c r="G87" s="3"/>
      <c r="H87" s="3"/>
    </row>
    <row r="88" spans="1:8" x14ac:dyDescent="0.25">
      <c r="A88" s="7"/>
      <c r="B88" s="8">
        <v>4216</v>
      </c>
      <c r="C88" s="10" t="s">
        <v>251</v>
      </c>
      <c r="D88" s="43">
        <v>14818</v>
      </c>
      <c r="E88" s="3"/>
      <c r="F88" s="3"/>
      <c r="G88" s="3"/>
      <c r="H88" s="3"/>
    </row>
    <row r="89" spans="1:8" x14ac:dyDescent="0.25">
      <c r="A89" s="131"/>
      <c r="B89" s="132">
        <v>4216</v>
      </c>
      <c r="C89" s="292" t="s">
        <v>408</v>
      </c>
      <c r="D89" s="293">
        <v>600</v>
      </c>
      <c r="E89" s="3"/>
      <c r="F89" s="3"/>
      <c r="G89" s="3"/>
      <c r="H89" s="3"/>
    </row>
    <row r="90" spans="1:8" ht="13.8" thickBot="1" x14ac:dyDescent="0.3">
      <c r="A90" s="89"/>
      <c r="B90" s="90"/>
      <c r="C90" s="91" t="s">
        <v>22</v>
      </c>
      <c r="D90" s="186">
        <f>SUM(D82:D89)</f>
        <v>49191</v>
      </c>
      <c r="E90" s="3"/>
      <c r="F90" s="3"/>
      <c r="G90" s="3"/>
      <c r="H90" s="3"/>
    </row>
    <row r="91" spans="1:8" ht="13.8" thickBot="1" x14ac:dyDescent="0.3">
      <c r="A91" s="3"/>
      <c r="B91" s="3"/>
      <c r="C91" s="3"/>
      <c r="D91" s="269"/>
      <c r="E91" s="3"/>
      <c r="F91" s="3"/>
      <c r="G91" s="3"/>
      <c r="H91" s="3"/>
    </row>
    <row r="92" spans="1:8" ht="18.75" customHeight="1" thickBot="1" x14ac:dyDescent="0.3">
      <c r="A92" s="113" t="s">
        <v>23</v>
      </c>
      <c r="B92" s="114"/>
      <c r="C92" s="114"/>
      <c r="D92" s="115">
        <f>SUM(D25+D74+D79+D90)</f>
        <v>233497</v>
      </c>
      <c r="E92" s="3"/>
      <c r="F92" s="3"/>
      <c r="G92" s="3"/>
      <c r="H92" s="3"/>
    </row>
    <row r="93" spans="1:8" x14ac:dyDescent="0.25">
      <c r="A93" s="14"/>
      <c r="B93" s="14"/>
      <c r="C93" s="15"/>
      <c r="D93" s="5"/>
      <c r="E93" s="3"/>
      <c r="F93" s="3"/>
      <c r="G93" s="3"/>
      <c r="H93" s="3"/>
    </row>
    <row r="94" spans="1:8" x14ac:dyDescent="0.25">
      <c r="A94" s="14"/>
      <c r="B94" s="14" t="s">
        <v>0</v>
      </c>
      <c r="C94" s="15" t="s">
        <v>0</v>
      </c>
      <c r="D94" s="5" t="s">
        <v>0</v>
      </c>
      <c r="E94" s="3"/>
      <c r="F94" s="3"/>
      <c r="G94" s="3"/>
      <c r="H94" s="3"/>
    </row>
    <row r="95" spans="1:8" x14ac:dyDescent="0.25">
      <c r="A95" s="14"/>
      <c r="B95" s="14"/>
      <c r="C95" s="15"/>
      <c r="D95" s="5"/>
      <c r="E95" s="3"/>
      <c r="F95" s="3"/>
      <c r="G95" s="3"/>
      <c r="H95" s="3"/>
    </row>
    <row r="96" spans="1:8" x14ac:dyDescent="0.25">
      <c r="A96" s="3"/>
      <c r="B96" s="3"/>
      <c r="C96" s="3"/>
      <c r="D96" s="5"/>
      <c r="E96" s="3"/>
      <c r="F96" s="3"/>
      <c r="G96" s="3"/>
      <c r="H96" s="3"/>
    </row>
    <row r="97" spans="1:8" x14ac:dyDescent="0.25">
      <c r="A97" s="3"/>
      <c r="B97" s="3"/>
      <c r="C97" s="3"/>
      <c r="D97" s="5"/>
      <c r="E97" s="3"/>
      <c r="F97" s="3"/>
      <c r="G97" s="3"/>
      <c r="H97" s="3"/>
    </row>
    <row r="98" spans="1:8" x14ac:dyDescent="0.25">
      <c r="A98" s="3"/>
      <c r="B98" s="3"/>
      <c r="C98" s="3"/>
      <c r="D98" s="5"/>
      <c r="E98" s="3"/>
      <c r="F98" s="3"/>
      <c r="G98" s="3"/>
      <c r="H98" s="3"/>
    </row>
    <row r="99" spans="1:8" x14ac:dyDescent="0.25">
      <c r="A99" s="3"/>
      <c r="B99" s="3"/>
      <c r="C99" s="3"/>
      <c r="D99" s="16"/>
      <c r="E99" s="3"/>
      <c r="F99" s="3"/>
      <c r="G99" s="3"/>
      <c r="H99" s="3"/>
    </row>
    <row r="100" spans="1:8" x14ac:dyDescent="0.25">
      <c r="A100" s="3"/>
      <c r="B100" s="3"/>
      <c r="C100" s="3"/>
      <c r="D100" s="16"/>
      <c r="E100" s="3"/>
      <c r="F100" s="3"/>
      <c r="G100" s="3"/>
      <c r="H100" s="3"/>
    </row>
    <row r="101" spans="1:8" x14ac:dyDescent="0.25">
      <c r="A101" s="3"/>
      <c r="B101" s="3"/>
      <c r="C101" s="3"/>
      <c r="D101" s="16"/>
      <c r="E101" s="3"/>
      <c r="F101" s="3"/>
      <c r="G101" s="3"/>
      <c r="H101" s="3"/>
    </row>
    <row r="102" spans="1:8" x14ac:dyDescent="0.25">
      <c r="A102" s="3"/>
      <c r="B102" s="3"/>
      <c r="C102" s="3"/>
      <c r="D102" s="16"/>
      <c r="E102" s="3"/>
      <c r="F102" s="3"/>
      <c r="G102" s="3"/>
      <c r="H102" s="3"/>
    </row>
    <row r="103" spans="1:8" x14ac:dyDescent="0.25">
      <c r="A103" s="3"/>
      <c r="B103" s="3"/>
      <c r="C103" s="3"/>
      <c r="D103" s="16"/>
      <c r="E103" s="3"/>
      <c r="F103" s="3"/>
      <c r="G103" s="3"/>
      <c r="H103" s="3"/>
    </row>
    <row r="104" spans="1:8" x14ac:dyDescent="0.25">
      <c r="A104" s="3"/>
      <c r="B104" s="3"/>
      <c r="C104" s="3"/>
      <c r="D104" s="16"/>
      <c r="E104" s="3"/>
      <c r="F104" s="3"/>
      <c r="G104" s="3"/>
      <c r="H104" s="3"/>
    </row>
    <row r="105" spans="1:8" x14ac:dyDescent="0.25">
      <c r="A105" s="3"/>
      <c r="B105" s="3"/>
      <c r="C105" s="3"/>
      <c r="D105" s="16"/>
      <c r="E105" s="3"/>
      <c r="F105" s="3"/>
      <c r="G105" s="3"/>
      <c r="H105" s="3"/>
    </row>
    <row r="106" spans="1:8" x14ac:dyDescent="0.25">
      <c r="A106" s="3"/>
      <c r="B106" s="3"/>
      <c r="C106" s="3"/>
      <c r="D106" s="16"/>
      <c r="E106" s="3"/>
      <c r="F106" s="3"/>
      <c r="G106" s="3"/>
      <c r="H106" s="3"/>
    </row>
    <row r="107" spans="1:8" x14ac:dyDescent="0.25">
      <c r="A107" s="3"/>
      <c r="B107" s="3"/>
      <c r="C107" s="3"/>
      <c r="D107" s="16"/>
      <c r="E107" s="3"/>
      <c r="F107" s="3"/>
      <c r="G107" s="3"/>
      <c r="H107" s="3"/>
    </row>
    <row r="108" spans="1:8" x14ac:dyDescent="0.25">
      <c r="A108" s="3"/>
      <c r="B108" s="3"/>
      <c r="C108" s="3"/>
      <c r="D108" s="16"/>
      <c r="E108" s="3"/>
      <c r="F108" s="3"/>
      <c r="G108" s="3"/>
      <c r="H108" s="3"/>
    </row>
    <row r="109" spans="1:8" x14ac:dyDescent="0.25">
      <c r="A109" s="3"/>
      <c r="B109" s="3"/>
      <c r="C109" s="3"/>
      <c r="D109" s="16"/>
      <c r="E109" s="3"/>
      <c r="F109" s="3"/>
      <c r="G109" s="3"/>
      <c r="H109" s="3"/>
    </row>
    <row r="110" spans="1:8" x14ac:dyDescent="0.25">
      <c r="A110" s="3"/>
      <c r="B110" s="3"/>
      <c r="C110" s="3"/>
      <c r="D110" s="16"/>
      <c r="E110" s="3"/>
      <c r="F110" s="3"/>
      <c r="G110" s="3"/>
      <c r="H110" s="3"/>
    </row>
  </sheetData>
  <pageMargins left="0.73" right="0.7" top="0.78740157499999996" bottom="0.78740157499999996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251"/>
  <sheetViews>
    <sheetView topLeftCell="A208" zoomScaleNormal="100" workbookViewId="0">
      <selection activeCell="C95" sqref="C95"/>
    </sheetView>
  </sheetViews>
  <sheetFormatPr defaultRowHeight="13.2" x14ac:dyDescent="0.25"/>
  <cols>
    <col min="1" max="1" width="8.88671875" style="254"/>
    <col min="2" max="2" width="6.88671875" style="254" bestFit="1" customWidth="1"/>
    <col min="3" max="3" width="62.88671875" customWidth="1"/>
    <col min="4" max="4" width="14" customWidth="1"/>
  </cols>
  <sheetData>
    <row r="1" spans="1:4" ht="5.25" customHeight="1" x14ac:dyDescent="0.25">
      <c r="A1" s="14"/>
      <c r="B1" s="14"/>
      <c r="D1" s="5"/>
    </row>
    <row r="2" spans="1:4" ht="28.5" customHeight="1" x14ac:dyDescent="0.35">
      <c r="A2" s="14"/>
      <c r="B2" s="14"/>
      <c r="C2" s="108" t="s">
        <v>145</v>
      </c>
      <c r="D2" s="5"/>
    </row>
    <row r="3" spans="1:4" ht="18" x14ac:dyDescent="0.35">
      <c r="A3" s="14"/>
      <c r="B3" s="14"/>
      <c r="C3" s="108" t="s">
        <v>146</v>
      </c>
      <c r="D3" s="5"/>
    </row>
    <row r="4" spans="1:4" ht="13.8" thickBot="1" x14ac:dyDescent="0.3">
      <c r="A4" s="14"/>
      <c r="B4" s="14"/>
      <c r="C4" s="3"/>
      <c r="D4" s="5"/>
    </row>
    <row r="5" spans="1:4" ht="13.8" hidden="1" thickBot="1" x14ac:dyDescent="0.3">
      <c r="A5" s="14"/>
      <c r="B5" s="14"/>
      <c r="C5" s="3"/>
      <c r="D5" s="5"/>
    </row>
    <row r="6" spans="1:4" ht="18" customHeight="1" thickBot="1" x14ac:dyDescent="0.3">
      <c r="A6" s="261" t="s">
        <v>0</v>
      </c>
      <c r="B6" s="118"/>
      <c r="C6" s="118" t="s">
        <v>150</v>
      </c>
      <c r="D6" s="98" t="s">
        <v>147</v>
      </c>
    </row>
    <row r="7" spans="1:4" ht="6.6" customHeight="1" thickBot="1" x14ac:dyDescent="0.3">
      <c r="A7" s="14" t="s">
        <v>0</v>
      </c>
      <c r="B7" s="14"/>
      <c r="C7" s="17"/>
      <c r="D7" s="18"/>
    </row>
    <row r="8" spans="1:4" ht="17.25" customHeight="1" x14ac:dyDescent="0.25">
      <c r="A8" s="262"/>
      <c r="B8" s="255"/>
      <c r="C8" s="121" t="s">
        <v>185</v>
      </c>
      <c r="D8" s="122"/>
    </row>
    <row r="9" spans="1:4" ht="7.2" customHeight="1" x14ac:dyDescent="0.25">
      <c r="A9" s="7"/>
      <c r="B9" s="8"/>
      <c r="C9" s="12"/>
      <c r="D9" s="41"/>
    </row>
    <row r="10" spans="1:4" x14ac:dyDescent="0.25">
      <c r="A10" s="99"/>
      <c r="B10" s="103"/>
      <c r="C10" s="101" t="s">
        <v>181</v>
      </c>
      <c r="D10" s="102"/>
    </row>
    <row r="11" spans="1:4" ht="13.8" x14ac:dyDescent="0.3">
      <c r="A11" s="7"/>
      <c r="B11" s="8"/>
      <c r="C11" s="39" t="s">
        <v>442</v>
      </c>
      <c r="D11" s="43"/>
    </row>
    <row r="12" spans="1:4" x14ac:dyDescent="0.25">
      <c r="A12" s="7">
        <v>1014</v>
      </c>
      <c r="B12" s="8">
        <v>5169</v>
      </c>
      <c r="C12" s="10" t="s">
        <v>214</v>
      </c>
      <c r="D12" s="43">
        <v>400</v>
      </c>
    </row>
    <row r="13" spans="1:4" ht="13.8" x14ac:dyDescent="0.3">
      <c r="A13" s="7"/>
      <c r="B13" s="8"/>
      <c r="C13" s="39" t="s">
        <v>213</v>
      </c>
      <c r="D13" s="43"/>
    </row>
    <row r="14" spans="1:4" x14ac:dyDescent="0.25">
      <c r="A14" s="7">
        <v>1032</v>
      </c>
      <c r="B14" s="8">
        <v>5164</v>
      </c>
      <c r="C14" s="183" t="s">
        <v>184</v>
      </c>
      <c r="D14" s="43">
        <v>3</v>
      </c>
    </row>
    <row r="15" spans="1:4" ht="13.8" x14ac:dyDescent="0.3">
      <c r="A15" s="7"/>
      <c r="B15" s="8"/>
      <c r="C15" s="39" t="s">
        <v>182</v>
      </c>
      <c r="D15" s="43"/>
    </row>
    <row r="16" spans="1:4" x14ac:dyDescent="0.25">
      <c r="A16" s="7">
        <v>1037</v>
      </c>
      <c r="B16" s="8">
        <v>5169</v>
      </c>
      <c r="C16" s="183" t="s">
        <v>184</v>
      </c>
      <c r="D16" s="43">
        <v>2</v>
      </c>
    </row>
    <row r="17" spans="1:4" x14ac:dyDescent="0.25">
      <c r="A17" s="107"/>
      <c r="B17" s="101"/>
      <c r="C17" s="104" t="s">
        <v>0</v>
      </c>
      <c r="D17" s="102">
        <f>SUM(D12:D16)</f>
        <v>405</v>
      </c>
    </row>
    <row r="18" spans="1:4" ht="8.25" customHeight="1" x14ac:dyDescent="0.25">
      <c r="A18" s="7"/>
      <c r="B18" s="8"/>
      <c r="C18" s="12"/>
      <c r="D18" s="41"/>
    </row>
    <row r="19" spans="1:4" x14ac:dyDescent="0.25">
      <c r="A19" s="99" t="s">
        <v>17</v>
      </c>
      <c r="B19" s="103" t="s">
        <v>14</v>
      </c>
      <c r="C19" s="101" t="s">
        <v>25</v>
      </c>
      <c r="D19" s="102" t="s">
        <v>147</v>
      </c>
    </row>
    <row r="20" spans="1:4" ht="13.8" x14ac:dyDescent="0.3">
      <c r="A20" s="7"/>
      <c r="B20" s="8"/>
      <c r="C20" s="39" t="s">
        <v>79</v>
      </c>
      <c r="D20" s="2"/>
    </row>
    <row r="21" spans="1:4" x14ac:dyDescent="0.25">
      <c r="A21" s="7">
        <v>2212</v>
      </c>
      <c r="B21" s="8">
        <v>5171</v>
      </c>
      <c r="C21" s="21" t="s">
        <v>282</v>
      </c>
      <c r="D21" s="2">
        <v>4000</v>
      </c>
    </row>
    <row r="22" spans="1:4" x14ac:dyDescent="0.25">
      <c r="A22" s="7">
        <v>2212</v>
      </c>
      <c r="B22" s="8">
        <v>5171</v>
      </c>
      <c r="C22" s="10" t="s">
        <v>283</v>
      </c>
      <c r="D22" s="2">
        <v>1500</v>
      </c>
    </row>
    <row r="23" spans="1:4" x14ac:dyDescent="0.25">
      <c r="A23" s="7">
        <v>2212</v>
      </c>
      <c r="B23" s="8">
        <v>5171</v>
      </c>
      <c r="C23" s="10" t="s">
        <v>284</v>
      </c>
      <c r="D23" s="43">
        <v>400</v>
      </c>
    </row>
    <row r="24" spans="1:4" x14ac:dyDescent="0.25">
      <c r="A24" s="7">
        <v>2212</v>
      </c>
      <c r="B24" s="8">
        <v>5169</v>
      </c>
      <c r="C24" s="10" t="s">
        <v>285</v>
      </c>
      <c r="D24" s="43">
        <v>500</v>
      </c>
    </row>
    <row r="25" spans="1:4" x14ac:dyDescent="0.25">
      <c r="A25" s="7">
        <v>2212</v>
      </c>
      <c r="B25" s="8">
        <v>5169</v>
      </c>
      <c r="C25" s="10" t="s">
        <v>286</v>
      </c>
      <c r="D25" s="43">
        <v>150</v>
      </c>
    </row>
    <row r="26" spans="1:4" ht="13.8" x14ac:dyDescent="0.3">
      <c r="A26" s="7"/>
      <c r="B26" s="8"/>
      <c r="C26" s="39" t="s">
        <v>186</v>
      </c>
      <c r="D26" s="43"/>
    </row>
    <row r="27" spans="1:4" x14ac:dyDescent="0.25">
      <c r="A27" s="7">
        <v>2219</v>
      </c>
      <c r="B27" s="8">
        <v>5169</v>
      </c>
      <c r="C27" s="10" t="s">
        <v>287</v>
      </c>
      <c r="D27" s="43">
        <v>20</v>
      </c>
    </row>
    <row r="28" spans="1:4" ht="13.8" x14ac:dyDescent="0.3">
      <c r="A28" s="7"/>
      <c r="B28" s="8"/>
      <c r="C28" s="39" t="s">
        <v>187</v>
      </c>
      <c r="D28" s="43"/>
    </row>
    <row r="29" spans="1:4" x14ac:dyDescent="0.25">
      <c r="A29" s="7">
        <v>2292</v>
      </c>
      <c r="B29" s="8">
        <v>5323</v>
      </c>
      <c r="C29" s="10" t="s">
        <v>288</v>
      </c>
      <c r="D29" s="43">
        <v>194</v>
      </c>
    </row>
    <row r="30" spans="1:4" x14ac:dyDescent="0.25">
      <c r="A30" s="107"/>
      <c r="B30" s="101"/>
      <c r="C30" s="104" t="s">
        <v>0</v>
      </c>
      <c r="D30" s="102">
        <f>SUM(D20:D29)</f>
        <v>6764</v>
      </c>
    </row>
    <row r="31" spans="1:4" ht="11.25" customHeight="1" x14ac:dyDescent="0.25">
      <c r="A31" s="7"/>
      <c r="B31" s="8"/>
      <c r="C31" s="6"/>
      <c r="D31" s="2"/>
    </row>
    <row r="32" spans="1:4" x14ac:dyDescent="0.25">
      <c r="A32" s="99" t="s">
        <v>17</v>
      </c>
      <c r="B32" s="103" t="s">
        <v>14</v>
      </c>
      <c r="C32" s="101" t="s">
        <v>34</v>
      </c>
      <c r="D32" s="102" t="s">
        <v>147</v>
      </c>
    </row>
    <row r="33" spans="1:4" ht="13.8" x14ac:dyDescent="0.3">
      <c r="A33" s="7" t="s">
        <v>0</v>
      </c>
      <c r="B33" s="8" t="s">
        <v>0</v>
      </c>
      <c r="C33" s="40" t="s">
        <v>84</v>
      </c>
      <c r="D33" s="2" t="s">
        <v>0</v>
      </c>
    </row>
    <row r="34" spans="1:4" x14ac:dyDescent="0.25">
      <c r="A34" s="7">
        <v>2310</v>
      </c>
      <c r="B34" s="8">
        <v>5171</v>
      </c>
      <c r="C34" s="10" t="s">
        <v>289</v>
      </c>
      <c r="D34" s="43">
        <v>50</v>
      </c>
    </row>
    <row r="35" spans="1:4" x14ac:dyDescent="0.25">
      <c r="A35" s="7">
        <v>2310</v>
      </c>
      <c r="B35" s="8">
        <v>5171</v>
      </c>
      <c r="C35" s="6" t="s">
        <v>290</v>
      </c>
      <c r="D35" s="2">
        <v>470</v>
      </c>
    </row>
    <row r="36" spans="1:4" ht="13.8" x14ac:dyDescent="0.3">
      <c r="A36" s="7"/>
      <c r="B36" s="8"/>
      <c r="C36" s="40" t="s">
        <v>188</v>
      </c>
      <c r="D36" s="2"/>
    </row>
    <row r="37" spans="1:4" x14ac:dyDescent="0.25">
      <c r="A37" s="7">
        <v>2321</v>
      </c>
      <c r="B37" s="8">
        <v>5171</v>
      </c>
      <c r="C37" s="6" t="s">
        <v>291</v>
      </c>
      <c r="D37" s="2">
        <v>70</v>
      </c>
    </row>
    <row r="38" spans="1:4" x14ac:dyDescent="0.25">
      <c r="A38" s="7">
        <v>2321</v>
      </c>
      <c r="B38" s="8">
        <v>5169</v>
      </c>
      <c r="C38" s="10" t="s">
        <v>292</v>
      </c>
      <c r="D38" s="2">
        <v>200</v>
      </c>
    </row>
    <row r="39" spans="1:4" x14ac:dyDescent="0.25">
      <c r="A39" s="7">
        <v>2321</v>
      </c>
      <c r="B39" s="8">
        <v>5169</v>
      </c>
      <c r="C39" s="10" t="s">
        <v>293</v>
      </c>
      <c r="D39" s="2">
        <v>60</v>
      </c>
    </row>
    <row r="40" spans="1:4" x14ac:dyDescent="0.25">
      <c r="A40" s="7">
        <v>2321</v>
      </c>
      <c r="B40" s="8">
        <v>5171</v>
      </c>
      <c r="C40" s="6" t="s">
        <v>294</v>
      </c>
      <c r="D40" s="43">
        <v>8109</v>
      </c>
    </row>
    <row r="41" spans="1:4" ht="13.8" x14ac:dyDescent="0.3">
      <c r="A41" s="7"/>
      <c r="B41" s="8"/>
      <c r="C41" s="40" t="s">
        <v>85</v>
      </c>
      <c r="D41" s="43"/>
    </row>
    <row r="42" spans="1:4" x14ac:dyDescent="0.25">
      <c r="A42" s="7">
        <v>2341</v>
      </c>
      <c r="B42" s="8">
        <v>5171</v>
      </c>
      <c r="C42" s="10" t="s">
        <v>295</v>
      </c>
      <c r="D42" s="43">
        <v>200</v>
      </c>
    </row>
    <row r="43" spans="1:4" x14ac:dyDescent="0.25">
      <c r="A43" s="107"/>
      <c r="B43" s="101"/>
      <c r="C43" s="104" t="s">
        <v>0</v>
      </c>
      <c r="D43" s="102">
        <f>SUM(D33:D42)</f>
        <v>9159</v>
      </c>
    </row>
    <row r="44" spans="1:4" ht="9.6" customHeight="1" x14ac:dyDescent="0.25">
      <c r="A44" s="7"/>
      <c r="B44" s="8"/>
      <c r="C44" s="6"/>
      <c r="D44" s="2"/>
    </row>
    <row r="45" spans="1:4" x14ac:dyDescent="0.25">
      <c r="A45" s="99" t="s">
        <v>17</v>
      </c>
      <c r="B45" s="103" t="s">
        <v>14</v>
      </c>
      <c r="C45" s="101" t="s">
        <v>35</v>
      </c>
      <c r="D45" s="102" t="s">
        <v>147</v>
      </c>
    </row>
    <row r="46" spans="1:4" ht="13.8" x14ac:dyDescent="0.3">
      <c r="A46" s="7"/>
      <c r="B46" s="8"/>
      <c r="C46" s="40" t="s">
        <v>96</v>
      </c>
      <c r="D46" s="2"/>
    </row>
    <row r="47" spans="1:4" x14ac:dyDescent="0.25">
      <c r="A47" s="7">
        <v>3111</v>
      </c>
      <c r="B47" s="8">
        <v>5331</v>
      </c>
      <c r="C47" s="6" t="s">
        <v>296</v>
      </c>
      <c r="D47" s="43">
        <v>2400</v>
      </c>
    </row>
    <row r="48" spans="1:4" ht="13.8" x14ac:dyDescent="0.3">
      <c r="A48" s="7"/>
      <c r="B48" s="8"/>
      <c r="C48" s="40" t="s">
        <v>109</v>
      </c>
      <c r="D48" s="43"/>
    </row>
    <row r="49" spans="1:4" x14ac:dyDescent="0.25">
      <c r="A49" s="7">
        <v>3113</v>
      </c>
      <c r="B49" s="8">
        <v>5331</v>
      </c>
      <c r="C49" s="6" t="s">
        <v>296</v>
      </c>
      <c r="D49" s="43">
        <v>6110</v>
      </c>
    </row>
    <row r="50" spans="1:4" x14ac:dyDescent="0.25">
      <c r="A50" s="7">
        <v>3113</v>
      </c>
      <c r="B50" s="8">
        <v>5331</v>
      </c>
      <c r="C50" s="6" t="s">
        <v>297</v>
      </c>
      <c r="D50" s="43">
        <v>300</v>
      </c>
    </row>
    <row r="51" spans="1:4" x14ac:dyDescent="0.25">
      <c r="A51" s="7">
        <v>3113</v>
      </c>
      <c r="B51" s="8">
        <v>5331</v>
      </c>
      <c r="C51" s="6" t="s">
        <v>298</v>
      </c>
      <c r="D51" s="43">
        <v>100</v>
      </c>
    </row>
    <row r="52" spans="1:4" x14ac:dyDescent="0.25">
      <c r="A52" s="7">
        <v>3113</v>
      </c>
      <c r="B52" s="8">
        <v>5331</v>
      </c>
      <c r="C52" s="6" t="s">
        <v>299</v>
      </c>
      <c r="D52" s="43">
        <v>150</v>
      </c>
    </row>
    <row r="53" spans="1:4" x14ac:dyDescent="0.25">
      <c r="A53" s="7">
        <v>3113</v>
      </c>
      <c r="B53" s="8">
        <v>5171</v>
      </c>
      <c r="C53" s="6" t="s">
        <v>300</v>
      </c>
      <c r="D53" s="43">
        <v>3500</v>
      </c>
    </row>
    <row r="54" spans="1:4" x14ac:dyDescent="0.25">
      <c r="A54" s="107"/>
      <c r="B54" s="101"/>
      <c r="C54" s="104" t="s">
        <v>0</v>
      </c>
      <c r="D54" s="102">
        <f>SUM(D47:D53)</f>
        <v>12560</v>
      </c>
    </row>
    <row r="55" spans="1:4" ht="9" customHeight="1" x14ac:dyDescent="0.25">
      <c r="A55" s="7"/>
      <c r="B55" s="8"/>
      <c r="C55" s="6"/>
      <c r="D55" s="2"/>
    </row>
    <row r="56" spans="1:4" x14ac:dyDescent="0.25">
      <c r="A56" s="99" t="s">
        <v>17</v>
      </c>
      <c r="B56" s="103" t="s">
        <v>14</v>
      </c>
      <c r="C56" s="101" t="s">
        <v>76</v>
      </c>
      <c r="D56" s="102" t="s">
        <v>147</v>
      </c>
    </row>
    <row r="57" spans="1:4" ht="13.8" x14ac:dyDescent="0.3">
      <c r="A57" s="7"/>
      <c r="B57" s="8"/>
      <c r="C57" s="251" t="s">
        <v>253</v>
      </c>
      <c r="D57" s="2"/>
    </row>
    <row r="58" spans="1:4" x14ac:dyDescent="0.25">
      <c r="A58" s="7">
        <v>3231</v>
      </c>
      <c r="B58" s="8">
        <v>5331</v>
      </c>
      <c r="C58" s="6" t="s">
        <v>296</v>
      </c>
      <c r="D58" s="43">
        <v>280</v>
      </c>
    </row>
    <row r="59" spans="1:4" x14ac:dyDescent="0.25">
      <c r="A59" s="107"/>
      <c r="B59" s="101"/>
      <c r="C59" s="104" t="s">
        <v>0</v>
      </c>
      <c r="D59" s="102">
        <f>SUM(D58:D58)</f>
        <v>280</v>
      </c>
    </row>
    <row r="60" spans="1:4" ht="7.2" customHeight="1" x14ac:dyDescent="0.25">
      <c r="A60" s="7"/>
      <c r="B60" s="8"/>
      <c r="C60" s="6"/>
      <c r="D60" s="2"/>
    </row>
    <row r="61" spans="1:4" x14ac:dyDescent="0.25">
      <c r="A61" s="99" t="s">
        <v>17</v>
      </c>
      <c r="B61" s="103" t="s">
        <v>14</v>
      </c>
      <c r="C61" s="101" t="s">
        <v>66</v>
      </c>
      <c r="D61" s="102" t="s">
        <v>147</v>
      </c>
    </row>
    <row r="62" spans="1:4" ht="13.8" x14ac:dyDescent="0.3">
      <c r="A62" s="7"/>
      <c r="B62" s="8"/>
      <c r="C62" s="40" t="s">
        <v>86</v>
      </c>
      <c r="D62" s="2"/>
    </row>
    <row r="63" spans="1:4" x14ac:dyDescent="0.25">
      <c r="A63" s="7">
        <v>3314</v>
      </c>
      <c r="B63" s="8">
        <v>5011</v>
      </c>
      <c r="C63" s="6" t="s">
        <v>301</v>
      </c>
      <c r="D63" s="43">
        <v>1150</v>
      </c>
    </row>
    <row r="64" spans="1:4" x14ac:dyDescent="0.25">
      <c r="A64" s="7">
        <v>3314</v>
      </c>
      <c r="B64" s="8">
        <v>5021</v>
      </c>
      <c r="C64" s="6" t="s">
        <v>302</v>
      </c>
      <c r="D64" s="43">
        <v>290</v>
      </c>
    </row>
    <row r="65" spans="1:4" ht="13.8" x14ac:dyDescent="0.3">
      <c r="A65" s="7">
        <v>3314</v>
      </c>
      <c r="B65" s="8" t="s">
        <v>399</v>
      </c>
      <c r="C65" s="6" t="s">
        <v>303</v>
      </c>
      <c r="D65" s="43">
        <v>480</v>
      </c>
    </row>
    <row r="66" spans="1:4" x14ac:dyDescent="0.25">
      <c r="A66" s="7">
        <v>3314</v>
      </c>
      <c r="B66" s="8" t="s">
        <v>400</v>
      </c>
      <c r="C66" s="10" t="s">
        <v>304</v>
      </c>
      <c r="D66" s="43">
        <v>800</v>
      </c>
    </row>
    <row r="67" spans="1:4" ht="13.8" x14ac:dyDescent="0.3">
      <c r="A67" s="7"/>
      <c r="B67" s="8"/>
      <c r="C67" s="39" t="s">
        <v>87</v>
      </c>
      <c r="D67" s="43" t="s">
        <v>0</v>
      </c>
    </row>
    <row r="68" spans="1:4" x14ac:dyDescent="0.25">
      <c r="A68" s="7">
        <v>3319</v>
      </c>
      <c r="B68" s="8">
        <v>5169</v>
      </c>
      <c r="C68" s="10" t="s">
        <v>305</v>
      </c>
      <c r="D68" s="43">
        <v>300</v>
      </c>
    </row>
    <row r="69" spans="1:4" x14ac:dyDescent="0.25">
      <c r="A69" s="7">
        <v>3319</v>
      </c>
      <c r="B69" s="8">
        <v>5169</v>
      </c>
      <c r="C69" s="10" t="s">
        <v>306</v>
      </c>
      <c r="D69" s="43">
        <v>300</v>
      </c>
    </row>
    <row r="70" spans="1:4" x14ac:dyDescent="0.25">
      <c r="A70" s="7">
        <v>3319</v>
      </c>
      <c r="B70" s="8">
        <v>5222</v>
      </c>
      <c r="C70" s="10" t="s">
        <v>307</v>
      </c>
      <c r="D70" s="43">
        <v>100</v>
      </c>
    </row>
    <row r="71" spans="1:4" x14ac:dyDescent="0.25">
      <c r="A71" s="7">
        <v>3319</v>
      </c>
      <c r="B71" s="8">
        <v>5331</v>
      </c>
      <c r="C71" s="10" t="s">
        <v>387</v>
      </c>
      <c r="D71" s="43">
        <v>5500</v>
      </c>
    </row>
    <row r="72" spans="1:4" x14ac:dyDescent="0.25">
      <c r="A72" s="7">
        <v>3319</v>
      </c>
      <c r="B72" s="8">
        <v>5331</v>
      </c>
      <c r="C72" s="6" t="s">
        <v>388</v>
      </c>
      <c r="D72" s="43">
        <v>1500</v>
      </c>
    </row>
    <row r="73" spans="1:4" ht="13.8" x14ac:dyDescent="0.3">
      <c r="A73" s="7"/>
      <c r="B73" s="8"/>
      <c r="C73" s="39" t="s">
        <v>215</v>
      </c>
      <c r="D73" s="43"/>
    </row>
    <row r="74" spans="1:4" x14ac:dyDescent="0.25">
      <c r="A74" s="7">
        <v>3322</v>
      </c>
      <c r="B74" s="8">
        <v>5171</v>
      </c>
      <c r="C74" s="10" t="s">
        <v>308</v>
      </c>
      <c r="D74" s="43">
        <v>300</v>
      </c>
    </row>
    <row r="75" spans="1:4" x14ac:dyDescent="0.25">
      <c r="A75" s="7">
        <v>3322</v>
      </c>
      <c r="B75" s="8">
        <v>5171</v>
      </c>
      <c r="C75" s="250" t="s">
        <v>309</v>
      </c>
      <c r="D75" s="43">
        <v>1700</v>
      </c>
    </row>
    <row r="76" spans="1:4" x14ac:dyDescent="0.25">
      <c r="A76" s="7">
        <v>3322</v>
      </c>
      <c r="B76" s="8">
        <v>5171</v>
      </c>
      <c r="C76" s="10" t="s">
        <v>310</v>
      </c>
      <c r="D76" s="43">
        <v>100</v>
      </c>
    </row>
    <row r="77" spans="1:4" ht="11.4" customHeight="1" x14ac:dyDescent="0.25">
      <c r="A77" s="68"/>
      <c r="B77" s="55"/>
      <c r="C77" s="69" t="s">
        <v>281</v>
      </c>
      <c r="D77" s="70"/>
    </row>
    <row r="78" spans="1:4" x14ac:dyDescent="0.25">
      <c r="A78" s="7">
        <v>3326</v>
      </c>
      <c r="B78" s="8">
        <v>5171</v>
      </c>
      <c r="C78" s="10" t="s">
        <v>311</v>
      </c>
      <c r="D78" s="2">
        <v>3000</v>
      </c>
    </row>
    <row r="79" spans="1:4" x14ac:dyDescent="0.25">
      <c r="A79" s="7">
        <v>3326</v>
      </c>
      <c r="B79" s="8">
        <v>5171</v>
      </c>
      <c r="C79" s="10" t="s">
        <v>312</v>
      </c>
      <c r="D79" s="2">
        <v>1500</v>
      </c>
    </row>
    <row r="80" spans="1:4" x14ac:dyDescent="0.25">
      <c r="A80" s="7">
        <v>3326</v>
      </c>
      <c r="B80" s="8">
        <v>5169</v>
      </c>
      <c r="C80" s="10" t="s">
        <v>313</v>
      </c>
      <c r="D80" s="2">
        <v>60</v>
      </c>
    </row>
    <row r="81" spans="1:4" ht="13.8" x14ac:dyDescent="0.3">
      <c r="A81" s="7"/>
      <c r="B81" s="8"/>
      <c r="C81" s="39" t="s">
        <v>235</v>
      </c>
      <c r="D81" s="2" t="s">
        <v>0</v>
      </c>
    </row>
    <row r="82" spans="1:4" x14ac:dyDescent="0.25">
      <c r="A82" s="7">
        <v>3399</v>
      </c>
      <c r="B82" s="8">
        <v>5169</v>
      </c>
      <c r="C82" s="10" t="s">
        <v>314</v>
      </c>
      <c r="D82" s="43">
        <v>150</v>
      </c>
    </row>
    <row r="83" spans="1:4" x14ac:dyDescent="0.25">
      <c r="A83" s="107"/>
      <c r="B83" s="101"/>
      <c r="C83" s="104" t="s">
        <v>0</v>
      </c>
      <c r="D83" s="102">
        <f>SUM(D62:D82)</f>
        <v>17230</v>
      </c>
    </row>
    <row r="84" spans="1:4" ht="7.5" customHeight="1" x14ac:dyDescent="0.25">
      <c r="A84" s="11"/>
      <c r="B84" s="12"/>
      <c r="C84" s="13"/>
      <c r="D84" s="41"/>
    </row>
    <row r="85" spans="1:4" x14ac:dyDescent="0.25">
      <c r="A85" s="99" t="s">
        <v>17</v>
      </c>
      <c r="B85" s="103" t="s">
        <v>14</v>
      </c>
      <c r="C85" s="101" t="s">
        <v>67</v>
      </c>
      <c r="D85" s="102" t="s">
        <v>147</v>
      </c>
    </row>
    <row r="86" spans="1:4" ht="13.8" x14ac:dyDescent="0.3">
      <c r="A86" s="19"/>
      <c r="B86" s="24"/>
      <c r="C86" s="42" t="s">
        <v>236</v>
      </c>
      <c r="D86" s="26"/>
    </row>
    <row r="87" spans="1:4" x14ac:dyDescent="0.25">
      <c r="A87" s="19">
        <v>3419</v>
      </c>
      <c r="B87" s="24">
        <v>5171</v>
      </c>
      <c r="C87" s="21" t="s">
        <v>315</v>
      </c>
      <c r="D87" s="181">
        <v>400</v>
      </c>
    </row>
    <row r="88" spans="1:4" x14ac:dyDescent="0.25">
      <c r="A88" s="19">
        <v>3419</v>
      </c>
      <c r="B88" s="24">
        <v>5194</v>
      </c>
      <c r="C88" s="10" t="s">
        <v>316</v>
      </c>
      <c r="D88" s="26">
        <v>20</v>
      </c>
    </row>
    <row r="89" spans="1:4" x14ac:dyDescent="0.25">
      <c r="A89" s="19">
        <v>3419</v>
      </c>
      <c r="B89" s="24">
        <v>5222</v>
      </c>
      <c r="C89" s="10" t="s">
        <v>317</v>
      </c>
      <c r="D89" s="26">
        <v>300</v>
      </c>
    </row>
    <row r="90" spans="1:4" x14ac:dyDescent="0.25">
      <c r="A90" s="19">
        <v>3419</v>
      </c>
      <c r="B90" s="24">
        <v>5222</v>
      </c>
      <c r="C90" s="10" t="s">
        <v>318</v>
      </c>
      <c r="D90" s="181">
        <v>535</v>
      </c>
    </row>
    <row r="91" spans="1:4" x14ac:dyDescent="0.25">
      <c r="A91" s="19">
        <v>3419</v>
      </c>
      <c r="B91" s="24">
        <v>5222</v>
      </c>
      <c r="C91" s="10" t="s">
        <v>319</v>
      </c>
      <c r="D91" s="181">
        <v>550</v>
      </c>
    </row>
    <row r="92" spans="1:4" x14ac:dyDescent="0.25">
      <c r="A92" s="19">
        <v>3419</v>
      </c>
      <c r="B92" s="24">
        <v>5222</v>
      </c>
      <c r="C92" s="10" t="s">
        <v>320</v>
      </c>
      <c r="D92" s="181">
        <v>250</v>
      </c>
    </row>
    <row r="93" spans="1:4" x14ac:dyDescent="0.25">
      <c r="A93" s="19">
        <v>3419</v>
      </c>
      <c r="B93" s="24">
        <v>5222</v>
      </c>
      <c r="C93" s="10" t="s">
        <v>321</v>
      </c>
      <c r="D93" s="181">
        <v>150</v>
      </c>
    </row>
    <row r="94" spans="1:4" x14ac:dyDescent="0.25">
      <c r="A94" s="19">
        <v>3419</v>
      </c>
      <c r="B94" s="24">
        <v>5222</v>
      </c>
      <c r="C94" s="10" t="s">
        <v>322</v>
      </c>
      <c r="D94" s="181">
        <v>250</v>
      </c>
    </row>
    <row r="95" spans="1:4" x14ac:dyDescent="0.25">
      <c r="A95" s="19">
        <v>3419</v>
      </c>
      <c r="B95" s="24">
        <v>5222</v>
      </c>
      <c r="C95" s="10" t="s">
        <v>443</v>
      </c>
      <c r="D95" s="181">
        <v>600</v>
      </c>
    </row>
    <row r="96" spans="1:4" x14ac:dyDescent="0.25">
      <c r="A96" s="19">
        <v>3419</v>
      </c>
      <c r="B96" s="24">
        <v>5222</v>
      </c>
      <c r="C96" s="6" t="s">
        <v>323</v>
      </c>
      <c r="D96" s="181">
        <v>150</v>
      </c>
    </row>
    <row r="97" spans="1:4" ht="13.8" x14ac:dyDescent="0.3">
      <c r="A97" s="19"/>
      <c r="B97" s="24"/>
      <c r="C97" s="42" t="s">
        <v>123</v>
      </c>
      <c r="D97" s="181"/>
    </row>
    <row r="98" spans="1:4" x14ac:dyDescent="0.25">
      <c r="A98" s="19">
        <v>3429</v>
      </c>
      <c r="B98" s="24">
        <v>5141</v>
      </c>
      <c r="C98" s="21" t="s">
        <v>324</v>
      </c>
      <c r="D98" s="181">
        <v>1271</v>
      </c>
    </row>
    <row r="99" spans="1:4" x14ac:dyDescent="0.25">
      <c r="A99" s="19">
        <v>3429</v>
      </c>
      <c r="B99" s="24">
        <v>5171</v>
      </c>
      <c r="C99" s="10" t="s">
        <v>325</v>
      </c>
      <c r="D99" s="26">
        <v>330</v>
      </c>
    </row>
    <row r="100" spans="1:4" x14ac:dyDescent="0.25">
      <c r="A100" s="107"/>
      <c r="B100" s="101"/>
      <c r="C100" s="104" t="s">
        <v>0</v>
      </c>
      <c r="D100" s="102">
        <f>SUM(D86:D99)</f>
        <v>4806</v>
      </c>
    </row>
    <row r="101" spans="1:4" ht="9.75" customHeight="1" x14ac:dyDescent="0.25">
      <c r="A101" s="11"/>
      <c r="B101" s="12"/>
      <c r="C101" s="13"/>
      <c r="D101" s="41"/>
    </row>
    <row r="102" spans="1:4" ht="16.5" customHeight="1" x14ac:dyDescent="0.25">
      <c r="A102" s="99" t="s">
        <v>17</v>
      </c>
      <c r="B102" s="103" t="s">
        <v>14</v>
      </c>
      <c r="C102" s="101" t="s">
        <v>36</v>
      </c>
      <c r="D102" s="102" t="s">
        <v>147</v>
      </c>
    </row>
    <row r="103" spans="1:4" ht="13.8" x14ac:dyDescent="0.3">
      <c r="A103" s="19"/>
      <c r="B103" s="24"/>
      <c r="C103" s="42" t="s">
        <v>80</v>
      </c>
      <c r="D103" s="26"/>
    </row>
    <row r="104" spans="1:4" x14ac:dyDescent="0.25">
      <c r="A104" s="19">
        <v>3613</v>
      </c>
      <c r="B104" s="24" t="s">
        <v>401</v>
      </c>
      <c r="C104" s="10" t="s">
        <v>326</v>
      </c>
      <c r="D104" s="26">
        <v>32</v>
      </c>
    </row>
    <row r="105" spans="1:4" x14ac:dyDescent="0.25">
      <c r="A105" s="19">
        <v>3613</v>
      </c>
      <c r="B105" s="24" t="s">
        <v>401</v>
      </c>
      <c r="C105" s="183" t="s">
        <v>327</v>
      </c>
      <c r="D105" s="181">
        <v>165</v>
      </c>
    </row>
    <row r="106" spans="1:4" x14ac:dyDescent="0.25">
      <c r="A106" s="19">
        <v>3613</v>
      </c>
      <c r="B106" s="24">
        <v>5171</v>
      </c>
      <c r="C106" s="21" t="s">
        <v>328</v>
      </c>
      <c r="D106" s="181">
        <v>150</v>
      </c>
    </row>
    <row r="107" spans="1:4" x14ac:dyDescent="0.25">
      <c r="A107" s="19">
        <v>3613</v>
      </c>
      <c r="B107" s="24">
        <v>5171</v>
      </c>
      <c r="C107" s="21" t="s">
        <v>329</v>
      </c>
      <c r="D107" s="181">
        <v>200</v>
      </c>
    </row>
    <row r="108" spans="1:4" ht="13.8" x14ac:dyDescent="0.3">
      <c r="A108" s="7" t="s">
        <v>0</v>
      </c>
      <c r="B108" s="8" t="s">
        <v>0</v>
      </c>
      <c r="C108" s="39" t="s">
        <v>89</v>
      </c>
      <c r="D108" s="43" t="s">
        <v>0</v>
      </c>
    </row>
    <row r="109" spans="1:4" x14ac:dyDescent="0.25">
      <c r="A109" s="7">
        <v>3631</v>
      </c>
      <c r="B109" s="8">
        <v>5154</v>
      </c>
      <c r="C109" s="10" t="s">
        <v>88</v>
      </c>
      <c r="D109" s="43">
        <v>1800</v>
      </c>
    </row>
    <row r="110" spans="1:4" x14ac:dyDescent="0.25">
      <c r="A110" s="7">
        <v>3631</v>
      </c>
      <c r="B110" s="8">
        <v>5171</v>
      </c>
      <c r="C110" s="10" t="s">
        <v>330</v>
      </c>
      <c r="D110" s="43">
        <v>2000</v>
      </c>
    </row>
    <row r="111" spans="1:4" ht="13.8" x14ac:dyDescent="0.3">
      <c r="A111" s="7" t="s">
        <v>0</v>
      </c>
      <c r="B111" s="8" t="s">
        <v>0</v>
      </c>
      <c r="C111" s="39" t="s">
        <v>81</v>
      </c>
      <c r="D111" s="43" t="s">
        <v>0</v>
      </c>
    </row>
    <row r="112" spans="1:4" x14ac:dyDescent="0.25">
      <c r="A112" s="7">
        <v>3632</v>
      </c>
      <c r="B112" s="8">
        <v>5169</v>
      </c>
      <c r="C112" s="10" t="s">
        <v>331</v>
      </c>
      <c r="D112" s="43">
        <v>500</v>
      </c>
    </row>
    <row r="113" spans="1:4" x14ac:dyDescent="0.25">
      <c r="A113" s="7">
        <v>3632</v>
      </c>
      <c r="B113" s="8">
        <v>5811</v>
      </c>
      <c r="C113" s="10" t="s">
        <v>332</v>
      </c>
      <c r="D113" s="43">
        <v>20</v>
      </c>
    </row>
    <row r="114" spans="1:4" ht="13.8" x14ac:dyDescent="0.3">
      <c r="A114" s="7"/>
      <c r="B114" s="8"/>
      <c r="C114" s="39" t="s">
        <v>90</v>
      </c>
      <c r="D114" s="43"/>
    </row>
    <row r="115" spans="1:4" x14ac:dyDescent="0.25">
      <c r="A115" s="7">
        <v>3635</v>
      </c>
      <c r="B115" s="8">
        <v>5169</v>
      </c>
      <c r="C115" s="10" t="s">
        <v>333</v>
      </c>
      <c r="D115" s="43">
        <v>150</v>
      </c>
    </row>
    <row r="116" spans="1:4" ht="13.8" x14ac:dyDescent="0.3">
      <c r="A116" s="7"/>
      <c r="B116" s="8"/>
      <c r="C116" s="39" t="s">
        <v>94</v>
      </c>
      <c r="D116" s="43"/>
    </row>
    <row r="117" spans="1:4" x14ac:dyDescent="0.25">
      <c r="A117" s="7">
        <v>3639</v>
      </c>
      <c r="B117" s="8">
        <v>5169</v>
      </c>
      <c r="C117" s="10" t="s">
        <v>237</v>
      </c>
      <c r="D117" s="43">
        <v>150</v>
      </c>
    </row>
    <row r="118" spans="1:4" x14ac:dyDescent="0.25">
      <c r="A118" s="7">
        <v>3639</v>
      </c>
      <c r="B118" s="8">
        <v>5169</v>
      </c>
      <c r="C118" s="10" t="s">
        <v>334</v>
      </c>
      <c r="D118" s="2">
        <v>900</v>
      </c>
    </row>
    <row r="119" spans="1:4" x14ac:dyDescent="0.25">
      <c r="A119" s="7">
        <v>3639</v>
      </c>
      <c r="B119" s="8">
        <v>5164</v>
      </c>
      <c r="C119" s="10" t="s">
        <v>335</v>
      </c>
      <c r="D119" s="43">
        <v>350</v>
      </c>
    </row>
    <row r="120" spans="1:4" x14ac:dyDescent="0.25">
      <c r="A120" s="7">
        <v>3639</v>
      </c>
      <c r="B120" s="8">
        <v>5169</v>
      </c>
      <c r="C120" s="10" t="s">
        <v>336</v>
      </c>
      <c r="D120" s="43">
        <v>132</v>
      </c>
    </row>
    <row r="121" spans="1:4" x14ac:dyDescent="0.25">
      <c r="A121" s="7">
        <v>3639</v>
      </c>
      <c r="B121" s="8">
        <v>5179</v>
      </c>
      <c r="C121" s="10" t="s">
        <v>337</v>
      </c>
      <c r="D121" s="43">
        <v>180</v>
      </c>
    </row>
    <row r="122" spans="1:4" x14ac:dyDescent="0.25">
      <c r="A122" s="7">
        <v>3639</v>
      </c>
      <c r="B122" s="8">
        <v>5171</v>
      </c>
      <c r="C122" s="10" t="s">
        <v>338</v>
      </c>
      <c r="D122" s="2">
        <v>140</v>
      </c>
    </row>
    <row r="123" spans="1:4" x14ac:dyDescent="0.25">
      <c r="A123" s="7">
        <v>3639</v>
      </c>
      <c r="B123" s="8">
        <v>5901</v>
      </c>
      <c r="C123" s="10" t="s">
        <v>339</v>
      </c>
      <c r="D123" s="43">
        <v>500</v>
      </c>
    </row>
    <row r="124" spans="1:4" x14ac:dyDescent="0.25">
      <c r="A124" s="7">
        <v>3639</v>
      </c>
      <c r="B124" s="8">
        <v>5362</v>
      </c>
      <c r="C124" s="10" t="s">
        <v>340</v>
      </c>
      <c r="D124" s="43">
        <v>55</v>
      </c>
    </row>
    <row r="125" spans="1:4" x14ac:dyDescent="0.25">
      <c r="A125" s="107"/>
      <c r="B125" s="101"/>
      <c r="C125" s="104" t="s">
        <v>0</v>
      </c>
      <c r="D125" s="102">
        <f>SUM(D103:D124)</f>
        <v>7424</v>
      </c>
    </row>
    <row r="126" spans="1:4" ht="15.75" customHeight="1" x14ac:dyDescent="0.25">
      <c r="A126" s="7"/>
      <c r="B126" s="8"/>
      <c r="C126" s="10"/>
      <c r="D126" s="2"/>
    </row>
    <row r="127" spans="1:4" ht="16.5" customHeight="1" x14ac:dyDescent="0.25">
      <c r="A127" s="99" t="s">
        <v>17</v>
      </c>
      <c r="B127" s="103" t="s">
        <v>14</v>
      </c>
      <c r="C127" s="101" t="s">
        <v>26</v>
      </c>
      <c r="D127" s="102" t="s">
        <v>147</v>
      </c>
    </row>
    <row r="128" spans="1:4" ht="13.8" x14ac:dyDescent="0.3">
      <c r="A128" s="19"/>
      <c r="B128" s="24"/>
      <c r="C128" s="253" t="s">
        <v>194</v>
      </c>
      <c r="D128" s="25"/>
    </row>
    <row r="129" spans="1:4" x14ac:dyDescent="0.25">
      <c r="A129" s="7">
        <v>3713</v>
      </c>
      <c r="B129" s="8">
        <v>5169</v>
      </c>
      <c r="C129" s="252" t="s">
        <v>254</v>
      </c>
      <c r="D129" s="43">
        <v>50</v>
      </c>
    </row>
    <row r="130" spans="1:4" ht="13.8" x14ac:dyDescent="0.3">
      <c r="A130" s="7"/>
      <c r="B130" s="8"/>
      <c r="C130" s="39" t="s">
        <v>124</v>
      </c>
      <c r="D130" s="182"/>
    </row>
    <row r="131" spans="1:4" x14ac:dyDescent="0.25">
      <c r="A131" s="7">
        <v>3722</v>
      </c>
      <c r="B131" s="8">
        <v>5169</v>
      </c>
      <c r="C131" s="10" t="s">
        <v>341</v>
      </c>
      <c r="D131" s="43">
        <v>4100</v>
      </c>
    </row>
    <row r="132" spans="1:4" x14ac:dyDescent="0.25">
      <c r="A132" s="7">
        <v>3722</v>
      </c>
      <c r="B132" s="8">
        <v>5169</v>
      </c>
      <c r="C132" s="10" t="s">
        <v>342</v>
      </c>
      <c r="D132" s="43">
        <v>3200</v>
      </c>
    </row>
    <row r="133" spans="1:4" x14ac:dyDescent="0.25">
      <c r="A133" s="7">
        <v>3722</v>
      </c>
      <c r="B133" s="8">
        <v>5329</v>
      </c>
      <c r="C133" s="10" t="s">
        <v>343</v>
      </c>
      <c r="D133" s="43">
        <v>10</v>
      </c>
    </row>
    <row r="134" spans="1:4" ht="13.8" x14ac:dyDescent="0.3">
      <c r="A134" s="7"/>
      <c r="B134" s="8"/>
      <c r="C134" s="40" t="s">
        <v>195</v>
      </c>
      <c r="D134" s="43"/>
    </row>
    <row r="135" spans="1:4" x14ac:dyDescent="0.25">
      <c r="A135" s="7">
        <v>3725</v>
      </c>
      <c r="B135" s="8">
        <v>5169</v>
      </c>
      <c r="C135" s="6" t="s">
        <v>344</v>
      </c>
      <c r="D135" s="43">
        <v>2900</v>
      </c>
    </row>
    <row r="136" spans="1:4" x14ac:dyDescent="0.25">
      <c r="A136" s="7">
        <v>3725</v>
      </c>
      <c r="B136" s="8">
        <v>5169</v>
      </c>
      <c r="C136" s="6" t="s">
        <v>345</v>
      </c>
      <c r="D136" s="43">
        <v>550</v>
      </c>
    </row>
    <row r="137" spans="1:4" x14ac:dyDescent="0.25">
      <c r="A137" s="7">
        <v>3725</v>
      </c>
      <c r="B137" s="8">
        <v>5164</v>
      </c>
      <c r="C137" s="6" t="s">
        <v>346</v>
      </c>
      <c r="D137" s="43">
        <v>40</v>
      </c>
    </row>
    <row r="138" spans="1:4" x14ac:dyDescent="0.25">
      <c r="A138" s="7">
        <v>3725</v>
      </c>
      <c r="B138" s="8">
        <v>5137</v>
      </c>
      <c r="C138" s="10" t="s">
        <v>347</v>
      </c>
      <c r="D138" s="43">
        <v>200</v>
      </c>
    </row>
    <row r="139" spans="1:4" ht="13.8" x14ac:dyDescent="0.3">
      <c r="A139" s="7"/>
      <c r="B139" s="8"/>
      <c r="C139" s="40" t="s">
        <v>196</v>
      </c>
      <c r="D139" s="43"/>
    </row>
    <row r="140" spans="1:4" x14ac:dyDescent="0.25">
      <c r="A140" s="7">
        <v>3729</v>
      </c>
      <c r="B140" s="8">
        <v>5169</v>
      </c>
      <c r="C140" s="6" t="s">
        <v>348</v>
      </c>
      <c r="D140" s="43">
        <v>100</v>
      </c>
    </row>
    <row r="141" spans="1:4" x14ac:dyDescent="0.25">
      <c r="A141" s="7">
        <v>3729</v>
      </c>
      <c r="B141" s="8">
        <v>5169</v>
      </c>
      <c r="C141" s="10" t="s">
        <v>349</v>
      </c>
      <c r="D141" s="43">
        <v>2200</v>
      </c>
    </row>
    <row r="142" spans="1:4" ht="13.8" x14ac:dyDescent="0.3">
      <c r="A142" s="7"/>
      <c r="B142" s="8"/>
      <c r="C142" s="39" t="s">
        <v>197</v>
      </c>
      <c r="D142" s="43" t="s">
        <v>0</v>
      </c>
    </row>
    <row r="143" spans="1:4" x14ac:dyDescent="0.25">
      <c r="A143" s="7">
        <v>3744</v>
      </c>
      <c r="B143" s="8">
        <v>5168</v>
      </c>
      <c r="C143" s="252" t="s">
        <v>255</v>
      </c>
      <c r="D143" s="43">
        <v>3</v>
      </c>
    </row>
    <row r="144" spans="1:4" ht="13.8" x14ac:dyDescent="0.3">
      <c r="A144" s="7" t="s">
        <v>0</v>
      </c>
      <c r="B144" s="8" t="s">
        <v>0</v>
      </c>
      <c r="C144" s="39" t="s">
        <v>91</v>
      </c>
      <c r="D144" s="43" t="s">
        <v>0</v>
      </c>
    </row>
    <row r="145" spans="1:4" x14ac:dyDescent="0.25">
      <c r="A145" s="7">
        <v>3745</v>
      </c>
      <c r="B145" s="8">
        <v>5169</v>
      </c>
      <c r="C145" s="10" t="s">
        <v>350</v>
      </c>
      <c r="D145" s="43">
        <v>4150</v>
      </c>
    </row>
    <row r="146" spans="1:4" x14ac:dyDescent="0.25">
      <c r="A146" s="7">
        <v>3745</v>
      </c>
      <c r="B146" s="8">
        <v>5169</v>
      </c>
      <c r="C146" s="10" t="s">
        <v>351</v>
      </c>
      <c r="D146" s="43">
        <v>250</v>
      </c>
    </row>
    <row r="147" spans="1:4" x14ac:dyDescent="0.25">
      <c r="A147" s="7">
        <v>3745</v>
      </c>
      <c r="B147" s="8">
        <v>5169</v>
      </c>
      <c r="C147" s="10" t="s">
        <v>352</v>
      </c>
      <c r="D147" s="43">
        <v>209</v>
      </c>
    </row>
    <row r="148" spans="1:4" x14ac:dyDescent="0.25">
      <c r="A148" s="7">
        <v>3745</v>
      </c>
      <c r="B148" s="8">
        <v>5169</v>
      </c>
      <c r="C148" s="10" t="s">
        <v>353</v>
      </c>
      <c r="D148" s="43">
        <v>100</v>
      </c>
    </row>
    <row r="149" spans="1:4" x14ac:dyDescent="0.25">
      <c r="A149" s="107" t="s">
        <v>0</v>
      </c>
      <c r="B149" s="101"/>
      <c r="C149" s="104" t="s">
        <v>0</v>
      </c>
      <c r="D149" s="102">
        <f>SUM(D128:D148)</f>
        <v>18062</v>
      </c>
    </row>
    <row r="150" spans="1:4" ht="7.8" customHeight="1" x14ac:dyDescent="0.25">
      <c r="A150" s="7"/>
      <c r="B150" s="8"/>
      <c r="C150" s="10"/>
      <c r="D150" s="2"/>
    </row>
    <row r="151" spans="1:4" x14ac:dyDescent="0.25">
      <c r="A151" s="127" t="s">
        <v>17</v>
      </c>
      <c r="B151" s="256" t="s">
        <v>14</v>
      </c>
      <c r="C151" s="128" t="s">
        <v>189</v>
      </c>
      <c r="D151" s="102" t="s">
        <v>147</v>
      </c>
    </row>
    <row r="152" spans="1:4" ht="13.8" x14ac:dyDescent="0.3">
      <c r="A152" s="7" t="s">
        <v>0</v>
      </c>
      <c r="B152" s="8" t="s">
        <v>0</v>
      </c>
      <c r="C152" s="39" t="s">
        <v>225</v>
      </c>
      <c r="D152" s="43" t="s">
        <v>0</v>
      </c>
    </row>
    <row r="153" spans="1:4" x14ac:dyDescent="0.25">
      <c r="A153" s="7">
        <v>4329</v>
      </c>
      <c r="B153" s="8">
        <v>5194</v>
      </c>
      <c r="C153" s="10" t="s">
        <v>354</v>
      </c>
      <c r="D153" s="43">
        <v>12</v>
      </c>
    </row>
    <row r="154" spans="1:4" x14ac:dyDescent="0.25">
      <c r="A154" s="7">
        <v>4329</v>
      </c>
      <c r="B154" s="8">
        <v>5222</v>
      </c>
      <c r="C154" s="183" t="s">
        <v>355</v>
      </c>
      <c r="D154" s="43">
        <v>100</v>
      </c>
    </row>
    <row r="155" spans="1:4" ht="13.8" x14ac:dyDescent="0.3">
      <c r="A155" s="7"/>
      <c r="B155" s="8"/>
      <c r="C155" s="39" t="s">
        <v>226</v>
      </c>
      <c r="D155" s="43"/>
    </row>
    <row r="156" spans="1:4" x14ac:dyDescent="0.25">
      <c r="A156" s="7">
        <v>4339</v>
      </c>
      <c r="B156" s="8">
        <v>5194</v>
      </c>
      <c r="C156" s="10" t="s">
        <v>356</v>
      </c>
      <c r="D156" s="43">
        <v>6</v>
      </c>
    </row>
    <row r="157" spans="1:4" ht="13.8" x14ac:dyDescent="0.3">
      <c r="A157" s="7"/>
      <c r="B157" s="8"/>
      <c r="C157" s="39" t="s">
        <v>227</v>
      </c>
      <c r="D157" s="43"/>
    </row>
    <row r="158" spans="1:4" x14ac:dyDescent="0.25">
      <c r="A158" s="7">
        <v>4349</v>
      </c>
      <c r="B158" s="8">
        <v>5194</v>
      </c>
      <c r="C158" s="10" t="s">
        <v>357</v>
      </c>
      <c r="D158" s="43">
        <v>6</v>
      </c>
    </row>
    <row r="159" spans="1:4" x14ac:dyDescent="0.25">
      <c r="A159" s="7">
        <v>4349</v>
      </c>
      <c r="B159" s="8">
        <v>5331</v>
      </c>
      <c r="C159" s="10" t="s">
        <v>389</v>
      </c>
      <c r="D159" s="43">
        <v>450</v>
      </c>
    </row>
    <row r="160" spans="1:4" ht="13.8" x14ac:dyDescent="0.3">
      <c r="A160" s="7"/>
      <c r="B160" s="8"/>
      <c r="C160" s="39" t="s">
        <v>256</v>
      </c>
      <c r="D160" s="43"/>
    </row>
    <row r="161" spans="1:4" x14ac:dyDescent="0.25">
      <c r="A161" s="7">
        <v>4351</v>
      </c>
      <c r="B161" s="8">
        <v>5011</v>
      </c>
      <c r="C161" s="10" t="s">
        <v>301</v>
      </c>
      <c r="D161" s="43">
        <v>2300</v>
      </c>
    </row>
    <row r="162" spans="1:4" x14ac:dyDescent="0.25">
      <c r="A162" s="7">
        <v>4351</v>
      </c>
      <c r="B162" s="8" t="s">
        <v>402</v>
      </c>
      <c r="C162" s="10" t="s">
        <v>303</v>
      </c>
      <c r="D162" s="43">
        <v>760</v>
      </c>
    </row>
    <row r="163" spans="1:4" x14ac:dyDescent="0.25">
      <c r="A163" s="7">
        <v>4351</v>
      </c>
      <c r="B163" s="8" t="s">
        <v>401</v>
      </c>
      <c r="C163" s="10" t="s">
        <v>7</v>
      </c>
      <c r="D163" s="43">
        <v>320</v>
      </c>
    </row>
    <row r="164" spans="1:4" x14ac:dyDescent="0.25">
      <c r="A164" s="107" t="s">
        <v>0</v>
      </c>
      <c r="B164" s="101"/>
      <c r="C164" s="104" t="s">
        <v>0</v>
      </c>
      <c r="D164" s="102">
        <f>SUM(D152:D163)</f>
        <v>3954</v>
      </c>
    </row>
    <row r="165" spans="1:4" ht="9.75" customHeight="1" x14ac:dyDescent="0.25">
      <c r="A165" s="7"/>
      <c r="B165" s="8"/>
      <c r="C165" s="10"/>
      <c r="D165" s="2"/>
    </row>
    <row r="166" spans="1:4" x14ac:dyDescent="0.25">
      <c r="A166" s="99" t="s">
        <v>17</v>
      </c>
      <c r="B166" s="103" t="s">
        <v>14</v>
      </c>
      <c r="C166" s="101" t="s">
        <v>33</v>
      </c>
      <c r="D166" s="102" t="s">
        <v>147</v>
      </c>
    </row>
    <row r="167" spans="1:4" ht="13.8" x14ac:dyDescent="0.3">
      <c r="A167" s="7" t="s">
        <v>0</v>
      </c>
      <c r="B167" s="8" t="s">
        <v>0</v>
      </c>
      <c r="C167" s="39" t="s">
        <v>125</v>
      </c>
      <c r="D167" s="2" t="s">
        <v>0</v>
      </c>
    </row>
    <row r="168" spans="1:4" x14ac:dyDescent="0.25">
      <c r="A168" s="7">
        <v>5213</v>
      </c>
      <c r="B168" s="8">
        <v>5909</v>
      </c>
      <c r="C168" s="10" t="s">
        <v>358</v>
      </c>
      <c r="D168" s="43">
        <v>200</v>
      </c>
    </row>
    <row r="169" spans="1:4" ht="13.8" x14ac:dyDescent="0.3">
      <c r="A169" s="7" t="s">
        <v>0</v>
      </c>
      <c r="B169" s="8" t="s">
        <v>0</v>
      </c>
      <c r="C169" s="39" t="s">
        <v>230</v>
      </c>
      <c r="D169" s="43" t="s">
        <v>0</v>
      </c>
    </row>
    <row r="170" spans="1:4" x14ac:dyDescent="0.25">
      <c r="A170" s="7">
        <v>5273</v>
      </c>
      <c r="B170" s="8" t="s">
        <v>403</v>
      </c>
      <c r="C170" s="10" t="s">
        <v>359</v>
      </c>
      <c r="D170" s="43">
        <v>40</v>
      </c>
    </row>
    <row r="171" spans="1:4" x14ac:dyDescent="0.25">
      <c r="A171" s="107" t="s">
        <v>0</v>
      </c>
      <c r="B171" s="101"/>
      <c r="C171" s="104" t="s">
        <v>0</v>
      </c>
      <c r="D171" s="102">
        <f>SUM(D168:D170)</f>
        <v>240</v>
      </c>
    </row>
    <row r="172" spans="1:4" x14ac:dyDescent="0.25">
      <c r="A172" s="7"/>
      <c r="B172" s="8"/>
      <c r="C172" s="10"/>
      <c r="D172" s="43"/>
    </row>
    <row r="173" spans="1:4" x14ac:dyDescent="0.25">
      <c r="A173" s="107" t="s">
        <v>0</v>
      </c>
      <c r="B173" s="101"/>
      <c r="C173" s="104" t="s">
        <v>179</v>
      </c>
      <c r="D173" s="102" t="s">
        <v>0</v>
      </c>
    </row>
    <row r="174" spans="1:4" ht="13.8" x14ac:dyDescent="0.3">
      <c r="A174" s="7"/>
      <c r="B174" s="8"/>
      <c r="C174" s="39" t="s">
        <v>180</v>
      </c>
      <c r="D174" s="2"/>
    </row>
    <row r="175" spans="1:4" x14ac:dyDescent="0.25">
      <c r="A175" s="7">
        <v>5311</v>
      </c>
      <c r="B175" s="8">
        <v>5011</v>
      </c>
      <c r="C175" s="10" t="s">
        <v>301</v>
      </c>
      <c r="D175" s="43">
        <v>1300</v>
      </c>
    </row>
    <row r="176" spans="1:4" x14ac:dyDescent="0.25">
      <c r="A176" s="7">
        <v>5311</v>
      </c>
      <c r="B176" s="8" t="s">
        <v>402</v>
      </c>
      <c r="C176" s="10" t="s">
        <v>303</v>
      </c>
      <c r="D176" s="43">
        <v>455</v>
      </c>
    </row>
    <row r="177" spans="1:4" x14ac:dyDescent="0.25">
      <c r="A177" s="7">
        <v>5311</v>
      </c>
      <c r="B177" s="8" t="s">
        <v>401</v>
      </c>
      <c r="C177" s="10" t="s">
        <v>304</v>
      </c>
      <c r="D177" s="43">
        <v>400</v>
      </c>
    </row>
    <row r="178" spans="1:4" x14ac:dyDescent="0.25">
      <c r="A178" s="107" t="s">
        <v>0</v>
      </c>
      <c r="B178" s="101"/>
      <c r="C178" s="104" t="s">
        <v>0</v>
      </c>
      <c r="D178" s="102">
        <f>SUM(D174:D177)</f>
        <v>2155</v>
      </c>
    </row>
    <row r="179" spans="1:4" ht="7.5" customHeight="1" x14ac:dyDescent="0.25">
      <c r="A179" s="7"/>
      <c r="B179" s="8"/>
      <c r="C179" s="10"/>
      <c r="D179" s="2"/>
    </row>
    <row r="180" spans="1:4" x14ac:dyDescent="0.25">
      <c r="A180" s="99" t="s">
        <v>17</v>
      </c>
      <c r="B180" s="103" t="s">
        <v>14</v>
      </c>
      <c r="C180" s="101" t="s">
        <v>97</v>
      </c>
      <c r="D180" s="102" t="s">
        <v>147</v>
      </c>
    </row>
    <row r="181" spans="1:4" ht="13.8" x14ac:dyDescent="0.3">
      <c r="A181" s="7" t="s">
        <v>0</v>
      </c>
      <c r="B181" s="8" t="s">
        <v>0</v>
      </c>
      <c r="C181" s="39" t="s">
        <v>92</v>
      </c>
      <c r="D181" s="2" t="s">
        <v>0</v>
      </c>
    </row>
    <row r="182" spans="1:4" x14ac:dyDescent="0.25">
      <c r="A182" s="7">
        <v>5512</v>
      </c>
      <c r="B182" s="8" t="s">
        <v>404</v>
      </c>
      <c r="C182" s="10" t="s">
        <v>360</v>
      </c>
      <c r="D182" s="2">
        <v>390</v>
      </c>
    </row>
    <row r="183" spans="1:4" x14ac:dyDescent="0.25">
      <c r="A183" s="7">
        <v>5512</v>
      </c>
      <c r="B183" s="8" t="s">
        <v>401</v>
      </c>
      <c r="C183" s="10" t="s">
        <v>304</v>
      </c>
      <c r="D183" s="43">
        <v>730</v>
      </c>
    </row>
    <row r="184" spans="1:4" x14ac:dyDescent="0.25">
      <c r="A184" s="107" t="s">
        <v>0</v>
      </c>
      <c r="B184" s="101"/>
      <c r="C184" s="104" t="s">
        <v>0</v>
      </c>
      <c r="D184" s="102">
        <f>SUM(D181:D183)</f>
        <v>1120</v>
      </c>
    </row>
    <row r="185" spans="1:4" ht="9.75" customHeight="1" x14ac:dyDescent="0.25">
      <c r="A185" s="11"/>
      <c r="B185" s="12"/>
      <c r="C185" s="13"/>
      <c r="D185" s="41"/>
    </row>
    <row r="186" spans="1:4" x14ac:dyDescent="0.25">
      <c r="A186" s="99" t="s">
        <v>17</v>
      </c>
      <c r="B186" s="103" t="s">
        <v>14</v>
      </c>
      <c r="C186" s="101" t="s">
        <v>69</v>
      </c>
      <c r="D186" s="102" t="s">
        <v>147</v>
      </c>
    </row>
    <row r="187" spans="1:4" ht="13.8" x14ac:dyDescent="0.3">
      <c r="A187" s="7"/>
      <c r="B187" s="8"/>
      <c r="C187" s="39" t="s">
        <v>93</v>
      </c>
      <c r="D187" s="2"/>
    </row>
    <row r="188" spans="1:4" x14ac:dyDescent="0.25">
      <c r="A188" s="7">
        <v>6112</v>
      </c>
      <c r="B188" s="8">
        <v>5023</v>
      </c>
      <c r="C188" s="10" t="s">
        <v>361</v>
      </c>
      <c r="D188" s="43">
        <v>3200</v>
      </c>
    </row>
    <row r="189" spans="1:4" x14ac:dyDescent="0.25">
      <c r="A189" s="7">
        <v>6112</v>
      </c>
      <c r="B189" s="8" t="s">
        <v>402</v>
      </c>
      <c r="C189" s="10" t="s">
        <v>303</v>
      </c>
      <c r="D189" s="43">
        <v>900</v>
      </c>
    </row>
    <row r="190" spans="1:4" x14ac:dyDescent="0.25">
      <c r="A190" s="7">
        <v>6112</v>
      </c>
      <c r="B190" s="8" t="s">
        <v>401</v>
      </c>
      <c r="C190" s="10" t="s">
        <v>362</v>
      </c>
      <c r="D190" s="43">
        <v>330</v>
      </c>
    </row>
    <row r="191" spans="1:4" ht="13.8" x14ac:dyDescent="0.3">
      <c r="A191" s="7"/>
      <c r="B191" s="8"/>
      <c r="C191" s="39" t="s">
        <v>83</v>
      </c>
      <c r="D191" s="43"/>
    </row>
    <row r="192" spans="1:4" x14ac:dyDescent="0.25">
      <c r="A192" s="7">
        <v>6171</v>
      </c>
      <c r="B192" s="8">
        <v>5011</v>
      </c>
      <c r="C192" s="10" t="s">
        <v>301</v>
      </c>
      <c r="D192" s="43">
        <v>38900</v>
      </c>
    </row>
    <row r="193" spans="1:4" x14ac:dyDescent="0.25">
      <c r="A193" s="7">
        <v>6171</v>
      </c>
      <c r="B193" s="8">
        <v>5021</v>
      </c>
      <c r="C193" s="10" t="s">
        <v>363</v>
      </c>
      <c r="D193" s="43">
        <v>180</v>
      </c>
    </row>
    <row r="194" spans="1:4" x14ac:dyDescent="0.25">
      <c r="A194" s="7">
        <v>6171</v>
      </c>
      <c r="B194" s="8" t="s">
        <v>402</v>
      </c>
      <c r="C194" s="10" t="s">
        <v>303</v>
      </c>
      <c r="D194" s="43">
        <v>13150</v>
      </c>
    </row>
    <row r="195" spans="1:4" x14ac:dyDescent="0.25">
      <c r="A195" s="7">
        <v>6171</v>
      </c>
      <c r="B195" s="8" t="s">
        <v>401</v>
      </c>
      <c r="C195" s="10" t="s">
        <v>364</v>
      </c>
      <c r="D195" s="43">
        <v>7200</v>
      </c>
    </row>
    <row r="196" spans="1:4" x14ac:dyDescent="0.25">
      <c r="A196" s="7">
        <v>6171</v>
      </c>
      <c r="B196" s="8" t="s">
        <v>403</v>
      </c>
      <c r="C196" s="10" t="s">
        <v>365</v>
      </c>
      <c r="D196" s="2">
        <v>3600</v>
      </c>
    </row>
    <row r="197" spans="1:4" x14ac:dyDescent="0.25">
      <c r="A197" s="107" t="s">
        <v>0</v>
      </c>
      <c r="B197" s="101"/>
      <c r="C197" s="104" t="s">
        <v>0</v>
      </c>
      <c r="D197" s="102">
        <f>SUM(D188:D196)</f>
        <v>67460</v>
      </c>
    </row>
    <row r="198" spans="1:4" ht="9.75" customHeight="1" x14ac:dyDescent="0.25">
      <c r="A198" s="22"/>
      <c r="B198" s="50"/>
      <c r="C198" s="23"/>
      <c r="D198" s="25"/>
    </row>
    <row r="199" spans="1:4" ht="13.8" x14ac:dyDescent="0.3">
      <c r="A199" s="99"/>
      <c r="B199" s="103"/>
      <c r="C199" s="117" t="s">
        <v>27</v>
      </c>
      <c r="D199" s="102" t="s">
        <v>147</v>
      </c>
    </row>
    <row r="200" spans="1:4" ht="13.8" x14ac:dyDescent="0.3">
      <c r="A200" s="19"/>
      <c r="B200" s="24"/>
      <c r="C200" s="39" t="s">
        <v>95</v>
      </c>
      <c r="D200" s="26"/>
    </row>
    <row r="201" spans="1:4" x14ac:dyDescent="0.25">
      <c r="A201" s="19">
        <v>6330</v>
      </c>
      <c r="B201" s="24">
        <v>5341</v>
      </c>
      <c r="C201" s="10" t="s">
        <v>366</v>
      </c>
      <c r="D201" s="26">
        <v>2860</v>
      </c>
    </row>
    <row r="202" spans="1:4" x14ac:dyDescent="0.25">
      <c r="A202" s="19">
        <v>6330</v>
      </c>
      <c r="B202" s="24">
        <v>5349</v>
      </c>
      <c r="C202" s="10" t="s">
        <v>367</v>
      </c>
      <c r="D202" s="26">
        <v>1618</v>
      </c>
    </row>
    <row r="203" spans="1:4" ht="13.8" x14ac:dyDescent="0.3">
      <c r="A203" s="19"/>
      <c r="B203" s="24"/>
      <c r="C203" s="39" t="s">
        <v>190</v>
      </c>
      <c r="D203" s="26"/>
    </row>
    <row r="204" spans="1:4" x14ac:dyDescent="0.25">
      <c r="A204" s="19">
        <v>6399</v>
      </c>
      <c r="B204" s="24">
        <v>5362</v>
      </c>
      <c r="C204" s="10" t="s">
        <v>257</v>
      </c>
      <c r="D204" s="26">
        <v>1700</v>
      </c>
    </row>
    <row r="205" spans="1:4" x14ac:dyDescent="0.25">
      <c r="A205" s="19">
        <v>6399</v>
      </c>
      <c r="B205" s="24">
        <v>5365</v>
      </c>
      <c r="C205" s="10" t="s">
        <v>368</v>
      </c>
      <c r="D205" s="26">
        <v>5800</v>
      </c>
    </row>
    <row r="206" spans="1:4" x14ac:dyDescent="0.25">
      <c r="A206" s="107"/>
      <c r="B206" s="101"/>
      <c r="C206" s="104"/>
      <c r="D206" s="102">
        <f>SUM(D200:D205)</f>
        <v>11978</v>
      </c>
    </row>
    <row r="207" spans="1:4" ht="7.5" customHeight="1" x14ac:dyDescent="0.25">
      <c r="A207" s="22"/>
      <c r="B207" s="50"/>
      <c r="C207" s="23"/>
      <c r="D207" s="25"/>
    </row>
    <row r="208" spans="1:4" ht="20.25" customHeight="1" thickBot="1" x14ac:dyDescent="0.3">
      <c r="A208" s="263"/>
      <c r="B208" s="257"/>
      <c r="C208" s="92" t="s">
        <v>191</v>
      </c>
      <c r="D208" s="93">
        <f>D17+D30+D43+D54+D59+D83+D100+D125+D149+D164+D171+D178+D184+D197+D206</f>
        <v>163597</v>
      </c>
    </row>
    <row r="209" spans="1:4" ht="10.5" customHeight="1" thickBot="1" x14ac:dyDescent="0.3">
      <c r="A209" s="14"/>
      <c r="B209" s="14"/>
      <c r="C209" s="3"/>
      <c r="D209" s="5"/>
    </row>
    <row r="210" spans="1:4" ht="16.5" customHeight="1" x14ac:dyDescent="0.25">
      <c r="A210" s="264"/>
      <c r="B210" s="258"/>
      <c r="C210" s="125" t="s">
        <v>192</v>
      </c>
      <c r="D210" s="126" t="s">
        <v>147</v>
      </c>
    </row>
    <row r="211" spans="1:4" ht="9.75" customHeight="1" x14ac:dyDescent="0.25">
      <c r="A211" s="72"/>
      <c r="B211" s="73"/>
      <c r="C211" s="74"/>
      <c r="D211" s="75"/>
    </row>
    <row r="212" spans="1:4" ht="16.5" customHeight="1" x14ac:dyDescent="0.25">
      <c r="A212" s="243" t="s">
        <v>17</v>
      </c>
      <c r="B212" s="259" t="s">
        <v>14</v>
      </c>
      <c r="C212" s="244" t="s">
        <v>25</v>
      </c>
      <c r="D212" s="245" t="s">
        <v>77</v>
      </c>
    </row>
    <row r="213" spans="1:4" ht="13.8" x14ac:dyDescent="0.3">
      <c r="A213" s="7"/>
      <c r="B213" s="8"/>
      <c r="C213" s="39" t="s">
        <v>186</v>
      </c>
      <c r="D213" s="43"/>
    </row>
    <row r="214" spans="1:4" x14ac:dyDescent="0.25">
      <c r="A214" s="7">
        <v>2219</v>
      </c>
      <c r="B214" s="8">
        <v>6121</v>
      </c>
      <c r="C214" s="10" t="s">
        <v>369</v>
      </c>
      <c r="D214" s="43">
        <v>24100</v>
      </c>
    </row>
    <row r="215" spans="1:4" x14ac:dyDescent="0.25">
      <c r="A215" s="243" t="s">
        <v>17</v>
      </c>
      <c r="B215" s="259" t="s">
        <v>14</v>
      </c>
      <c r="C215" s="244" t="s">
        <v>34</v>
      </c>
      <c r="D215" s="245" t="s">
        <v>77</v>
      </c>
    </row>
    <row r="216" spans="1:4" ht="13.8" x14ac:dyDescent="0.3">
      <c r="A216" s="7"/>
      <c r="B216" s="8"/>
      <c r="C216" s="40" t="s">
        <v>85</v>
      </c>
      <c r="D216" s="43"/>
    </row>
    <row r="217" spans="1:4" ht="13.5" customHeight="1" x14ac:dyDescent="0.25">
      <c r="A217" s="7">
        <v>2341</v>
      </c>
      <c r="B217" s="8">
        <v>6121</v>
      </c>
      <c r="C217" s="10" t="s">
        <v>390</v>
      </c>
      <c r="D217" s="43">
        <v>2800</v>
      </c>
    </row>
    <row r="218" spans="1:4" x14ac:dyDescent="0.25">
      <c r="A218" s="243" t="s">
        <v>17</v>
      </c>
      <c r="B218" s="259" t="s">
        <v>14</v>
      </c>
      <c r="C218" s="244" t="s">
        <v>35</v>
      </c>
      <c r="D218" s="245" t="s">
        <v>77</v>
      </c>
    </row>
    <row r="219" spans="1:4" ht="13.8" x14ac:dyDescent="0.3">
      <c r="A219" s="7"/>
      <c r="B219" s="8"/>
      <c r="C219" s="40" t="s">
        <v>234</v>
      </c>
      <c r="D219" s="43"/>
    </row>
    <row r="220" spans="1:4" x14ac:dyDescent="0.25">
      <c r="A220" s="7">
        <v>3231</v>
      </c>
      <c r="B220" s="8">
        <v>6121</v>
      </c>
      <c r="C220" s="10" t="s">
        <v>370</v>
      </c>
      <c r="D220" s="43">
        <v>100</v>
      </c>
    </row>
    <row r="221" spans="1:4" x14ac:dyDescent="0.25">
      <c r="A221" s="243" t="s">
        <v>17</v>
      </c>
      <c r="B221" s="259" t="s">
        <v>14</v>
      </c>
      <c r="C221" s="244" t="s">
        <v>36</v>
      </c>
      <c r="D221" s="245" t="s">
        <v>77</v>
      </c>
    </row>
    <row r="222" spans="1:4" ht="13.8" x14ac:dyDescent="0.3">
      <c r="A222" s="19"/>
      <c r="B222" s="24"/>
      <c r="C222" s="42" t="s">
        <v>80</v>
      </c>
      <c r="D222" s="26"/>
    </row>
    <row r="223" spans="1:4" x14ac:dyDescent="0.25">
      <c r="A223" s="7">
        <v>3613</v>
      </c>
      <c r="B223" s="8">
        <v>6122</v>
      </c>
      <c r="C223" s="10" t="s">
        <v>371</v>
      </c>
      <c r="D223" s="43">
        <v>300</v>
      </c>
    </row>
    <row r="224" spans="1:4" ht="13.8" x14ac:dyDescent="0.3">
      <c r="A224" s="7" t="s">
        <v>0</v>
      </c>
      <c r="B224" s="8" t="s">
        <v>0</v>
      </c>
      <c r="C224" s="39" t="s">
        <v>89</v>
      </c>
      <c r="D224" s="43" t="s">
        <v>0</v>
      </c>
    </row>
    <row r="225" spans="1:4" x14ac:dyDescent="0.25">
      <c r="A225" s="7">
        <v>3631</v>
      </c>
      <c r="B225" s="8">
        <v>6121</v>
      </c>
      <c r="C225" s="10" t="s">
        <v>372</v>
      </c>
      <c r="D225" s="43">
        <v>200</v>
      </c>
    </row>
    <row r="226" spans="1:4" x14ac:dyDescent="0.25">
      <c r="A226" s="7">
        <v>3631</v>
      </c>
      <c r="B226" s="8">
        <v>6121</v>
      </c>
      <c r="C226" s="10" t="s">
        <v>373</v>
      </c>
      <c r="D226" s="43">
        <v>3700</v>
      </c>
    </row>
    <row r="227" spans="1:4" ht="13.8" x14ac:dyDescent="0.3">
      <c r="A227" s="7"/>
      <c r="B227" s="8"/>
      <c r="C227" s="39" t="s">
        <v>90</v>
      </c>
      <c r="D227" s="43"/>
    </row>
    <row r="228" spans="1:4" x14ac:dyDescent="0.25">
      <c r="A228" s="7">
        <v>3635</v>
      </c>
      <c r="B228" s="8">
        <v>6119</v>
      </c>
      <c r="C228" s="10" t="s">
        <v>374</v>
      </c>
      <c r="D228" s="43">
        <v>600</v>
      </c>
    </row>
    <row r="229" spans="1:4" ht="13.8" x14ac:dyDescent="0.3">
      <c r="A229" s="7"/>
      <c r="B229" s="8"/>
      <c r="C229" s="39" t="s">
        <v>94</v>
      </c>
      <c r="D229" s="43"/>
    </row>
    <row r="230" spans="1:4" x14ac:dyDescent="0.25">
      <c r="A230" s="7">
        <v>3639</v>
      </c>
      <c r="B230" s="8">
        <v>6121</v>
      </c>
      <c r="C230" s="10" t="s">
        <v>412</v>
      </c>
      <c r="D230" s="43">
        <v>10210</v>
      </c>
    </row>
    <row r="231" spans="1:4" x14ac:dyDescent="0.25">
      <c r="A231" s="7">
        <v>3639</v>
      </c>
      <c r="B231" s="8">
        <v>6122</v>
      </c>
      <c r="C231" s="10" t="s">
        <v>375</v>
      </c>
      <c r="D231" s="43">
        <v>250</v>
      </c>
    </row>
    <row r="232" spans="1:4" x14ac:dyDescent="0.25">
      <c r="A232" s="7">
        <v>3639</v>
      </c>
      <c r="B232" s="8">
        <v>6130</v>
      </c>
      <c r="C232" s="10" t="s">
        <v>376</v>
      </c>
      <c r="D232" s="43">
        <v>28500</v>
      </c>
    </row>
    <row r="233" spans="1:4" x14ac:dyDescent="0.25">
      <c r="A233" s="7">
        <v>3639</v>
      </c>
      <c r="B233" s="8">
        <v>6121</v>
      </c>
      <c r="C233" s="10" t="s">
        <v>377</v>
      </c>
      <c r="D233" s="43">
        <v>250</v>
      </c>
    </row>
    <row r="234" spans="1:4" x14ac:dyDescent="0.25">
      <c r="A234" s="7">
        <v>3639</v>
      </c>
      <c r="B234" s="8">
        <v>6121</v>
      </c>
      <c r="C234" s="10" t="s">
        <v>378</v>
      </c>
      <c r="D234" s="43">
        <v>10500</v>
      </c>
    </row>
    <row r="235" spans="1:4" x14ac:dyDescent="0.25">
      <c r="A235" s="7">
        <v>3639</v>
      </c>
      <c r="B235" s="8">
        <v>6121</v>
      </c>
      <c r="C235" s="10" t="s">
        <v>379</v>
      </c>
      <c r="D235" s="43">
        <v>8500</v>
      </c>
    </row>
    <row r="236" spans="1:4" x14ac:dyDescent="0.25">
      <c r="A236" s="7">
        <v>3639</v>
      </c>
      <c r="B236" s="8">
        <v>6142</v>
      </c>
      <c r="C236" s="10" t="s">
        <v>380</v>
      </c>
      <c r="D236" s="43">
        <v>7800</v>
      </c>
    </row>
    <row r="237" spans="1:4" x14ac:dyDescent="0.25">
      <c r="A237" s="243" t="s">
        <v>17</v>
      </c>
      <c r="B237" s="259" t="s">
        <v>14</v>
      </c>
      <c r="C237" s="244" t="s">
        <v>231</v>
      </c>
      <c r="D237" s="245" t="s">
        <v>77</v>
      </c>
    </row>
    <row r="238" spans="1:4" x14ac:dyDescent="0.25">
      <c r="A238" s="7">
        <v>5399</v>
      </c>
      <c r="B238" s="8">
        <v>6125</v>
      </c>
      <c r="C238" s="10" t="s">
        <v>381</v>
      </c>
      <c r="D238" s="43">
        <v>150</v>
      </c>
    </row>
    <row r="239" spans="1:4" x14ac:dyDescent="0.25">
      <c r="A239" s="243" t="s">
        <v>17</v>
      </c>
      <c r="B239" s="259" t="s">
        <v>14</v>
      </c>
      <c r="C239" s="244" t="s">
        <v>97</v>
      </c>
      <c r="D239" s="245" t="s">
        <v>77</v>
      </c>
    </row>
    <row r="240" spans="1:4" ht="13.8" x14ac:dyDescent="0.3">
      <c r="A240" s="7" t="s">
        <v>0</v>
      </c>
      <c r="B240" s="8" t="s">
        <v>0</v>
      </c>
      <c r="C240" s="39" t="s">
        <v>92</v>
      </c>
      <c r="D240" s="2" t="s">
        <v>0</v>
      </c>
    </row>
    <row r="241" spans="1:4" x14ac:dyDescent="0.25">
      <c r="A241" s="7">
        <v>5512</v>
      </c>
      <c r="B241" s="8">
        <v>6123</v>
      </c>
      <c r="C241" s="250" t="s">
        <v>407</v>
      </c>
      <c r="D241" s="43">
        <v>1400</v>
      </c>
    </row>
    <row r="242" spans="1:4" x14ac:dyDescent="0.25">
      <c r="A242" s="7">
        <v>5512</v>
      </c>
      <c r="B242" s="8">
        <v>6123</v>
      </c>
      <c r="C242" s="250" t="s">
        <v>406</v>
      </c>
      <c r="D242" s="43">
        <v>1540</v>
      </c>
    </row>
    <row r="243" spans="1:4" x14ac:dyDescent="0.25">
      <c r="A243" s="243" t="s">
        <v>17</v>
      </c>
      <c r="B243" s="259" t="s">
        <v>14</v>
      </c>
      <c r="C243" s="244" t="s">
        <v>71</v>
      </c>
      <c r="D243" s="245" t="s">
        <v>77</v>
      </c>
    </row>
    <row r="244" spans="1:4" ht="13.8" x14ac:dyDescent="0.3">
      <c r="A244" s="7"/>
      <c r="B244" s="8"/>
      <c r="C244" s="40" t="s">
        <v>198</v>
      </c>
      <c r="D244" s="43"/>
    </row>
    <row r="245" spans="1:4" x14ac:dyDescent="0.25">
      <c r="A245" s="7">
        <v>6171</v>
      </c>
      <c r="B245" s="8" t="s">
        <v>405</v>
      </c>
      <c r="C245" s="10" t="s">
        <v>385</v>
      </c>
      <c r="D245" s="43">
        <v>7000</v>
      </c>
    </row>
    <row r="246" spans="1:4" x14ac:dyDescent="0.25">
      <c r="A246" s="7">
        <v>6171</v>
      </c>
      <c r="B246" s="8" t="s">
        <v>405</v>
      </c>
      <c r="C246" s="10" t="s">
        <v>386</v>
      </c>
      <c r="D246" s="43">
        <v>2400</v>
      </c>
    </row>
    <row r="247" spans="1:4" ht="5.25" customHeight="1" x14ac:dyDescent="0.25">
      <c r="A247" s="7"/>
      <c r="B247" s="8"/>
      <c r="C247" s="10"/>
      <c r="D247" s="2"/>
    </row>
    <row r="248" spans="1:4" ht="19.5" customHeight="1" thickBot="1" x14ac:dyDescent="0.3">
      <c r="A248" s="265"/>
      <c r="B248" s="260"/>
      <c r="C248" s="96" t="s">
        <v>193</v>
      </c>
      <c r="D248" s="97">
        <f>SUM(D214:D246)</f>
        <v>110300</v>
      </c>
    </row>
    <row r="249" spans="1:4" ht="6" customHeight="1" thickBot="1" x14ac:dyDescent="0.3">
      <c r="A249" s="14"/>
      <c r="B249" s="14"/>
      <c r="C249" s="3"/>
      <c r="D249" s="16"/>
    </row>
    <row r="250" spans="1:4" ht="20.25" customHeight="1" thickBot="1" x14ac:dyDescent="0.3">
      <c r="A250" s="266" t="s">
        <v>31</v>
      </c>
      <c r="B250" s="248"/>
      <c r="C250" s="114"/>
      <c r="D250" s="115">
        <f>D208+D248</f>
        <v>273897</v>
      </c>
    </row>
    <row r="251" spans="1:4" x14ac:dyDescent="0.25">
      <c r="A251" s="14"/>
      <c r="B251" s="14"/>
      <c r="C251" s="3"/>
      <c r="D251" s="16" t="s">
        <v>0</v>
      </c>
    </row>
  </sheetData>
  <pageMargins left="0.46" right="0.25" top="0.5" bottom="0.36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3"/>
  <sheetViews>
    <sheetView workbookViewId="0">
      <selection activeCell="E9" sqref="E9"/>
    </sheetView>
  </sheetViews>
  <sheetFormatPr defaultRowHeight="13.2" x14ac:dyDescent="0.25"/>
  <cols>
    <col min="1" max="1" width="10.33203125" customWidth="1"/>
    <col min="2" max="2" width="40.88671875" customWidth="1"/>
    <col min="3" max="3" width="8.44140625" customWidth="1"/>
    <col min="4" max="4" width="11.88671875" customWidth="1"/>
    <col min="5" max="5" width="10" customWidth="1"/>
  </cols>
  <sheetData>
    <row r="2" spans="2:5" ht="72.75" customHeight="1" x14ac:dyDescent="0.25"/>
    <row r="3" spans="2:5" ht="18" x14ac:dyDescent="0.35">
      <c r="B3" s="49" t="s">
        <v>148</v>
      </c>
    </row>
    <row r="4" spans="2:5" ht="10.5" customHeight="1" x14ac:dyDescent="0.35">
      <c r="B4" s="49" t="s">
        <v>0</v>
      </c>
      <c r="C4" s="84"/>
    </row>
    <row r="5" spans="2:5" ht="6.75" customHeight="1" x14ac:dyDescent="0.35">
      <c r="B5" s="49"/>
      <c r="C5" s="84"/>
    </row>
    <row r="6" spans="2:5" ht="0.75" customHeight="1" thickBot="1" x14ac:dyDescent="0.4">
      <c r="B6" s="49"/>
      <c r="C6" s="84"/>
    </row>
    <row r="7" spans="2:5" ht="16.2" customHeight="1" thickTop="1" thickBot="1" x14ac:dyDescent="0.3">
      <c r="B7" s="309" t="s">
        <v>233</v>
      </c>
      <c r="C7" s="280" t="s">
        <v>275</v>
      </c>
      <c r="D7" s="280" t="s">
        <v>276</v>
      </c>
      <c r="E7" s="280" t="s">
        <v>277</v>
      </c>
    </row>
    <row r="8" spans="2:5" ht="16.2" thickBot="1" x14ac:dyDescent="0.3">
      <c r="B8" s="310"/>
      <c r="C8" s="85" t="s">
        <v>382</v>
      </c>
      <c r="D8" s="85" t="s">
        <v>382</v>
      </c>
      <c r="E8" s="281" t="s">
        <v>382</v>
      </c>
    </row>
    <row r="9" spans="2:5" ht="15" thickBot="1" x14ac:dyDescent="0.35">
      <c r="B9" s="129" t="s">
        <v>141</v>
      </c>
      <c r="C9" s="130">
        <v>11340</v>
      </c>
      <c r="D9" s="130">
        <v>9900</v>
      </c>
      <c r="E9" s="282">
        <v>1440</v>
      </c>
    </row>
    <row r="10" spans="2:5" ht="15" thickBot="1" x14ac:dyDescent="0.35">
      <c r="B10" s="129" t="s">
        <v>142</v>
      </c>
      <c r="C10" s="130">
        <v>14200</v>
      </c>
      <c r="D10" s="130">
        <v>9900</v>
      </c>
      <c r="E10" s="282">
        <v>4300</v>
      </c>
    </row>
    <row r="11" spans="2:5" ht="15" thickBot="1" x14ac:dyDescent="0.35">
      <c r="B11" s="129" t="s">
        <v>143</v>
      </c>
      <c r="C11" s="130">
        <f>SUM(C9-C10)</f>
        <v>-2860</v>
      </c>
      <c r="D11" s="130">
        <f>SUM(D9-D10)</f>
        <v>0</v>
      </c>
      <c r="E11" s="282">
        <f>SUM(E9-E10)</f>
        <v>-2860</v>
      </c>
    </row>
    <row r="12" spans="2:5" ht="13.8" thickBot="1" x14ac:dyDescent="0.3"/>
    <row r="13" spans="2:5" ht="15" thickBot="1" x14ac:dyDescent="0.35">
      <c r="B13" s="283" t="s">
        <v>274</v>
      </c>
      <c r="C13" s="284">
        <v>2860</v>
      </c>
      <c r="D13" s="284">
        <v>0</v>
      </c>
      <c r="E13" s="284">
        <v>2860</v>
      </c>
    </row>
  </sheetData>
  <mergeCells count="1">
    <mergeCell ref="B7:B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C13" sqref="C13"/>
    </sheetView>
  </sheetViews>
  <sheetFormatPr defaultRowHeight="13.2" x14ac:dyDescent="0.25"/>
  <cols>
    <col min="2" max="2" width="11.44140625" customWidth="1"/>
    <col min="3" max="3" width="40.33203125" customWidth="1"/>
    <col min="4" max="4" width="21.6640625" customWidth="1"/>
  </cols>
  <sheetData>
    <row r="1" spans="1:4" ht="5.25" customHeight="1" x14ac:dyDescent="0.25">
      <c r="A1" s="3"/>
      <c r="B1" s="3"/>
      <c r="D1" s="5"/>
    </row>
    <row r="2" spans="1:4" ht="28.5" customHeight="1" x14ac:dyDescent="0.35">
      <c r="A2" s="3"/>
      <c r="C2" s="49" t="s">
        <v>110</v>
      </c>
      <c r="D2" s="5"/>
    </row>
    <row r="3" spans="1:4" ht="18" x14ac:dyDescent="0.35">
      <c r="A3" s="3"/>
      <c r="B3" s="3"/>
      <c r="C3" s="49" t="s">
        <v>146</v>
      </c>
      <c r="D3" s="5"/>
    </row>
    <row r="4" spans="1:4" ht="18.75" customHeight="1" thickBot="1" x14ac:dyDescent="0.3">
      <c r="A4" s="3"/>
      <c r="B4" s="3"/>
      <c r="C4" s="3"/>
      <c r="D4" s="5"/>
    </row>
    <row r="5" spans="1:4" ht="13.8" hidden="1" thickBot="1" x14ac:dyDescent="0.3">
      <c r="A5" s="3"/>
      <c r="B5" s="3"/>
      <c r="C5" s="3"/>
      <c r="D5" s="5"/>
    </row>
    <row r="6" spans="1:4" ht="19.5" customHeight="1" thickBot="1" x14ac:dyDescent="0.3">
      <c r="A6" s="77" t="s">
        <v>0</v>
      </c>
      <c r="B6" s="78"/>
      <c r="C6" s="78" t="s">
        <v>233</v>
      </c>
      <c r="D6" s="76" t="s">
        <v>77</v>
      </c>
    </row>
    <row r="7" spans="1:4" ht="13.8" thickBot="1" x14ac:dyDescent="0.3">
      <c r="A7" s="3" t="s">
        <v>0</v>
      </c>
      <c r="B7" s="3"/>
      <c r="C7" s="17"/>
      <c r="D7" s="18"/>
    </row>
    <row r="8" spans="1:4" x14ac:dyDescent="0.25">
      <c r="A8" s="79"/>
      <c r="B8" s="80"/>
      <c r="C8" s="81" t="s">
        <v>111</v>
      </c>
      <c r="D8" s="82"/>
    </row>
    <row r="9" spans="1:4" x14ac:dyDescent="0.25">
      <c r="A9" s="7">
        <v>6330</v>
      </c>
      <c r="B9" s="8">
        <v>4134</v>
      </c>
      <c r="C9" s="10" t="s">
        <v>444</v>
      </c>
      <c r="D9" s="2">
        <v>1618</v>
      </c>
    </row>
    <row r="10" spans="1:4" ht="13.8" thickBot="1" x14ac:dyDescent="0.3">
      <c r="A10" s="234"/>
      <c r="B10" s="235"/>
      <c r="C10" s="236" t="s">
        <v>0</v>
      </c>
      <c r="D10" s="238">
        <f>D9</f>
        <v>1618</v>
      </c>
    </row>
    <row r="11" spans="1:4" ht="13.8" thickBot="1" x14ac:dyDescent="0.3">
      <c r="A11" s="3"/>
      <c r="B11" s="3"/>
      <c r="C11" s="17"/>
      <c r="D11" s="18"/>
    </row>
    <row r="12" spans="1:4" x14ac:dyDescent="0.25">
      <c r="A12" s="79"/>
      <c r="B12" s="80"/>
      <c r="C12" s="81" t="s">
        <v>112</v>
      </c>
      <c r="D12" s="82"/>
    </row>
    <row r="13" spans="1:4" x14ac:dyDescent="0.25">
      <c r="A13" s="7">
        <v>6171</v>
      </c>
      <c r="B13" s="8">
        <v>5499</v>
      </c>
      <c r="C13" s="10" t="s">
        <v>445</v>
      </c>
      <c r="D13" s="2">
        <v>1618</v>
      </c>
    </row>
    <row r="14" spans="1:4" ht="13.8" thickBot="1" x14ac:dyDescent="0.3">
      <c r="A14" s="234"/>
      <c r="B14" s="235"/>
      <c r="C14" s="236" t="s">
        <v>0</v>
      </c>
      <c r="D14" s="238">
        <f>SUM(D13:D13)</f>
        <v>1618</v>
      </c>
    </row>
    <row r="15" spans="1:4" ht="13.8" thickBot="1" x14ac:dyDescent="0.3">
      <c r="A15" s="14"/>
      <c r="B15" s="14"/>
      <c r="C15" s="15"/>
      <c r="D15" s="5"/>
    </row>
    <row r="16" spans="1:4" ht="13.8" thickBot="1" x14ac:dyDescent="0.3">
      <c r="A16" s="246" t="s">
        <v>39</v>
      </c>
      <c r="B16" s="247" t="s">
        <v>0</v>
      </c>
      <c r="C16" s="248" t="s">
        <v>11</v>
      </c>
      <c r="D16" s="249">
        <v>0</v>
      </c>
    </row>
    <row r="19" ht="30" customHeight="1" x14ac:dyDescent="0.25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7"/>
  <sheetViews>
    <sheetView workbookViewId="0">
      <selection activeCell="H20" sqref="H20"/>
    </sheetView>
  </sheetViews>
  <sheetFormatPr defaultRowHeight="13.2" x14ac:dyDescent="0.25"/>
  <cols>
    <col min="1" max="1" width="3.21875" customWidth="1"/>
    <col min="2" max="2" width="56.6640625" customWidth="1"/>
  </cols>
  <sheetData>
    <row r="1" spans="1:3" ht="14.4" x14ac:dyDescent="0.3">
      <c r="A1" s="294"/>
      <c r="B1" s="295" t="s">
        <v>409</v>
      </c>
      <c r="C1" s="296" t="s">
        <v>410</v>
      </c>
    </row>
    <row r="2" spans="1:3" ht="13.8" x14ac:dyDescent="0.3">
      <c r="A2" s="294"/>
      <c r="C2" s="297"/>
    </row>
    <row r="3" spans="1:3" ht="13.8" x14ac:dyDescent="0.3">
      <c r="A3" s="300">
        <v>1</v>
      </c>
      <c r="B3" s="301" t="s">
        <v>417</v>
      </c>
      <c r="C3" s="302">
        <v>280</v>
      </c>
    </row>
    <row r="4" spans="1:3" ht="13.8" x14ac:dyDescent="0.3">
      <c r="A4" s="300">
        <v>2</v>
      </c>
      <c r="B4" s="303" t="s">
        <v>418</v>
      </c>
      <c r="C4" s="302">
        <v>60</v>
      </c>
    </row>
    <row r="5" spans="1:3" ht="13.8" x14ac:dyDescent="0.3">
      <c r="A5" s="300">
        <v>3</v>
      </c>
      <c r="B5" s="303" t="s">
        <v>421</v>
      </c>
      <c r="C5" s="302">
        <v>2810</v>
      </c>
    </row>
    <row r="6" spans="1:3" ht="13.8" x14ac:dyDescent="0.3">
      <c r="A6" s="300">
        <v>4</v>
      </c>
      <c r="B6" s="303" t="s">
        <v>419</v>
      </c>
      <c r="C6" s="302">
        <v>700</v>
      </c>
    </row>
    <row r="7" spans="1:3" ht="13.8" x14ac:dyDescent="0.3">
      <c r="A7" s="300">
        <v>5</v>
      </c>
      <c r="B7" s="303" t="s">
        <v>420</v>
      </c>
      <c r="C7" s="302">
        <v>1000</v>
      </c>
    </row>
    <row r="8" spans="1:3" ht="13.8" x14ac:dyDescent="0.3">
      <c r="A8" s="300">
        <v>6</v>
      </c>
      <c r="B8" s="303" t="s">
        <v>422</v>
      </c>
      <c r="C8" s="302">
        <v>500</v>
      </c>
    </row>
    <row r="9" spans="1:3" ht="13.8" x14ac:dyDescent="0.3">
      <c r="A9" s="300">
        <v>7</v>
      </c>
      <c r="B9" s="303" t="s">
        <v>423</v>
      </c>
      <c r="C9" s="302">
        <v>204</v>
      </c>
    </row>
    <row r="10" spans="1:3" ht="13.8" x14ac:dyDescent="0.3">
      <c r="A10" s="300">
        <v>8</v>
      </c>
      <c r="B10" s="303" t="s">
        <v>424</v>
      </c>
      <c r="C10" s="302">
        <v>60</v>
      </c>
    </row>
    <row r="11" spans="1:3" ht="13.8" x14ac:dyDescent="0.3">
      <c r="A11" s="300">
        <v>9</v>
      </c>
      <c r="B11" s="303" t="s">
        <v>425</v>
      </c>
      <c r="C11" s="302">
        <v>20</v>
      </c>
    </row>
    <row r="12" spans="1:3" ht="13.8" x14ac:dyDescent="0.3">
      <c r="A12" s="300">
        <v>10</v>
      </c>
      <c r="B12" s="304" t="s">
        <v>426</v>
      </c>
      <c r="C12" s="302">
        <v>238</v>
      </c>
    </row>
    <row r="13" spans="1:3" ht="13.8" x14ac:dyDescent="0.3">
      <c r="A13" s="300">
        <v>11</v>
      </c>
      <c r="B13" s="303" t="s">
        <v>427</v>
      </c>
      <c r="C13" s="302">
        <v>315</v>
      </c>
    </row>
    <row r="14" spans="1:3" ht="13.8" x14ac:dyDescent="0.3">
      <c r="A14" s="300">
        <v>12</v>
      </c>
      <c r="B14" s="303" t="s">
        <v>428</v>
      </c>
      <c r="C14" s="302">
        <v>250</v>
      </c>
    </row>
    <row r="15" spans="1:3" ht="13.8" x14ac:dyDescent="0.3">
      <c r="A15" s="300">
        <v>13</v>
      </c>
      <c r="B15" s="303" t="s">
        <v>429</v>
      </c>
      <c r="C15" s="302">
        <v>1500</v>
      </c>
    </row>
    <row r="16" spans="1:3" ht="13.8" x14ac:dyDescent="0.3">
      <c r="A16" s="300">
        <v>14</v>
      </c>
      <c r="B16" s="303" t="s">
        <v>430</v>
      </c>
      <c r="C16" s="302">
        <v>50</v>
      </c>
    </row>
    <row r="17" spans="1:3" ht="13.8" x14ac:dyDescent="0.3">
      <c r="A17" s="300">
        <v>15</v>
      </c>
      <c r="B17" s="303" t="s">
        <v>431</v>
      </c>
      <c r="C17" s="302">
        <v>500</v>
      </c>
    </row>
    <row r="18" spans="1:3" ht="13.8" x14ac:dyDescent="0.3">
      <c r="A18" s="300">
        <v>16</v>
      </c>
      <c r="B18" s="303" t="s">
        <v>432</v>
      </c>
      <c r="C18" s="302">
        <v>500</v>
      </c>
    </row>
    <row r="19" spans="1:3" ht="13.8" x14ac:dyDescent="0.3">
      <c r="A19" s="300">
        <v>17</v>
      </c>
      <c r="B19" s="303" t="s">
        <v>433</v>
      </c>
      <c r="C19" s="302">
        <v>270</v>
      </c>
    </row>
    <row r="20" spans="1:3" ht="13.8" x14ac:dyDescent="0.3">
      <c r="A20" s="300">
        <v>18</v>
      </c>
      <c r="B20" s="303" t="s">
        <v>434</v>
      </c>
      <c r="C20" s="302">
        <v>50</v>
      </c>
    </row>
    <row r="21" spans="1:3" ht="13.8" x14ac:dyDescent="0.3">
      <c r="A21" s="300">
        <v>19</v>
      </c>
      <c r="B21" s="303" t="s">
        <v>435</v>
      </c>
      <c r="C21" s="302">
        <v>300</v>
      </c>
    </row>
    <row r="22" spans="1:3" ht="13.8" x14ac:dyDescent="0.3">
      <c r="A22" s="300">
        <v>20</v>
      </c>
      <c r="B22" s="301" t="s">
        <v>436</v>
      </c>
      <c r="C22" s="302">
        <v>50</v>
      </c>
    </row>
    <row r="23" spans="1:3" ht="13.8" x14ac:dyDescent="0.3">
      <c r="A23" s="300">
        <v>21</v>
      </c>
      <c r="B23" s="301" t="s">
        <v>437</v>
      </c>
      <c r="C23" s="302">
        <v>33</v>
      </c>
    </row>
    <row r="24" spans="1:3" ht="13.8" x14ac:dyDescent="0.3">
      <c r="A24" s="300">
        <v>22</v>
      </c>
      <c r="B24" s="301" t="s">
        <v>438</v>
      </c>
      <c r="C24" s="302">
        <v>500</v>
      </c>
    </row>
    <row r="25" spans="1:3" ht="13.8" x14ac:dyDescent="0.3">
      <c r="A25" s="300">
        <v>23</v>
      </c>
      <c r="B25" s="301" t="s">
        <v>416</v>
      </c>
      <c r="C25" s="302">
        <v>20</v>
      </c>
    </row>
    <row r="26" spans="1:3" ht="13.8" x14ac:dyDescent="0.3">
      <c r="A26" s="294"/>
      <c r="B26" s="298"/>
      <c r="C26" s="297"/>
    </row>
    <row r="27" spans="1:3" ht="14.4" x14ac:dyDescent="0.3">
      <c r="A27" s="294"/>
      <c r="B27" s="298" t="s">
        <v>411</v>
      </c>
      <c r="C27" s="299">
        <f>SUM(C3:C25)</f>
        <v>10210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Rozpočet 2025</vt:lpstr>
      <vt:lpstr>PŘÍJMY 2025</vt:lpstr>
      <vt:lpstr>VÝDAJE 2025</vt:lpstr>
      <vt:lpstr>rozpis příjmů</vt:lpstr>
      <vt:lpstr> rozpis výdajů</vt:lpstr>
      <vt:lpstr>rozpočet VHČ</vt:lpstr>
      <vt:lpstr>rozpočet sociálního fondu</vt:lpstr>
      <vt:lpstr>příloha - projekty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Eliška</dc:creator>
  <cp:lastModifiedBy>Poslední Radek</cp:lastModifiedBy>
  <cp:lastPrinted>2025-01-06T07:51:28Z</cp:lastPrinted>
  <dcterms:created xsi:type="dcterms:W3CDTF">2007-11-07T13:21:13Z</dcterms:created>
  <dcterms:modified xsi:type="dcterms:W3CDTF">2025-01-06T08:17:29Z</dcterms:modified>
</cp:coreProperties>
</file>